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nadzeya_sinelnik_undp_org/Documents/Desktop/ПРООН/Events/Коробочные решения/"/>
    </mc:Choice>
  </mc:AlternateContent>
  <xr:revisionPtr revIDLastSave="0" documentId="8_{D6DE3D2E-C64D-488C-990B-2B559EDAFA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терент-магазин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3" l="1"/>
  <c r="F86" i="3"/>
  <c r="G86" i="3"/>
  <c r="H86" i="3"/>
  <c r="I86" i="3"/>
  <c r="J86" i="3"/>
  <c r="K86" i="3"/>
  <c r="L86" i="3"/>
  <c r="M86" i="3"/>
  <c r="N86" i="3"/>
  <c r="O86" i="3"/>
  <c r="E87" i="3"/>
  <c r="F87" i="3"/>
  <c r="G87" i="3"/>
  <c r="H87" i="3"/>
  <c r="I87" i="3"/>
  <c r="J87" i="3"/>
  <c r="K87" i="3"/>
  <c r="L87" i="3"/>
  <c r="M87" i="3"/>
  <c r="N87" i="3"/>
  <c r="O87" i="3"/>
  <c r="D86" i="3"/>
  <c r="A86" i="3"/>
  <c r="E85" i="3"/>
  <c r="F85" i="3"/>
  <c r="G85" i="3"/>
  <c r="H85" i="3"/>
  <c r="I85" i="3"/>
  <c r="J85" i="3"/>
  <c r="K85" i="3"/>
  <c r="L85" i="3"/>
  <c r="M85" i="3"/>
  <c r="N85" i="3"/>
  <c r="O85" i="3"/>
  <c r="D85" i="3"/>
  <c r="A85" i="3"/>
  <c r="A84" i="3"/>
  <c r="A82" i="3"/>
  <c r="A81" i="3"/>
  <c r="E69" i="3" l="1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1" i="3"/>
  <c r="F71" i="3"/>
  <c r="G71" i="3"/>
  <c r="H71" i="3"/>
  <c r="I71" i="3"/>
  <c r="J71" i="3"/>
  <c r="K71" i="3"/>
  <c r="L71" i="3"/>
  <c r="M71" i="3"/>
  <c r="N71" i="3"/>
  <c r="O71" i="3"/>
  <c r="D71" i="3"/>
  <c r="D70" i="3"/>
  <c r="D69" i="3"/>
  <c r="A70" i="3"/>
  <c r="A18" i="3"/>
  <c r="A19" i="3"/>
  <c r="A83" i="3"/>
  <c r="P64" i="3" l="1"/>
  <c r="E92" i="3"/>
  <c r="F92" i="3"/>
  <c r="G92" i="3"/>
  <c r="H92" i="3"/>
  <c r="I92" i="3"/>
  <c r="J92" i="3"/>
  <c r="K92" i="3"/>
  <c r="L92" i="3"/>
  <c r="M92" i="3"/>
  <c r="N92" i="3"/>
  <c r="O92" i="3"/>
  <c r="D92" i="3"/>
  <c r="A92" i="3"/>
  <c r="A91" i="3"/>
  <c r="A90" i="3"/>
  <c r="A89" i="3"/>
  <c r="A88" i="3"/>
  <c r="A87" i="3"/>
  <c r="P65" i="3"/>
  <c r="A71" i="3"/>
  <c r="A13" i="3"/>
  <c r="A12" i="3"/>
  <c r="E8" i="3" l="1"/>
  <c r="F8" i="3"/>
  <c r="G8" i="3"/>
  <c r="H8" i="3"/>
  <c r="I8" i="3"/>
  <c r="J8" i="3"/>
  <c r="K8" i="3"/>
  <c r="L8" i="3"/>
  <c r="M8" i="3"/>
  <c r="N8" i="3"/>
  <c r="O8" i="3"/>
  <c r="D8" i="3"/>
  <c r="P8" i="3" l="1"/>
  <c r="J11" i="3"/>
  <c r="E84" i="3" l="1"/>
  <c r="F84" i="3"/>
  <c r="G84" i="3"/>
  <c r="H84" i="3"/>
  <c r="I84" i="3"/>
  <c r="J84" i="3"/>
  <c r="K84" i="3"/>
  <c r="L84" i="3"/>
  <c r="M84" i="3"/>
  <c r="N84" i="3"/>
  <c r="O84" i="3"/>
  <c r="D84" i="3"/>
  <c r="E91" i="3"/>
  <c r="F91" i="3"/>
  <c r="G91" i="3"/>
  <c r="H91" i="3"/>
  <c r="I91" i="3"/>
  <c r="J91" i="3"/>
  <c r="K91" i="3"/>
  <c r="L91" i="3"/>
  <c r="M91" i="3"/>
  <c r="N91" i="3"/>
  <c r="O91" i="3"/>
  <c r="D87" i="3"/>
  <c r="D91" i="3"/>
  <c r="E68" i="3" l="1"/>
  <c r="F68" i="3"/>
  <c r="G68" i="3"/>
  <c r="H68" i="3"/>
  <c r="I68" i="3"/>
  <c r="J68" i="3"/>
  <c r="K68" i="3"/>
  <c r="L68" i="3"/>
  <c r="M68" i="3"/>
  <c r="N68" i="3"/>
  <c r="O68" i="3"/>
  <c r="D68" i="3"/>
  <c r="A69" i="3"/>
  <c r="A68" i="3"/>
  <c r="A67" i="3"/>
  <c r="P62" i="3" l="1"/>
  <c r="D67" i="3"/>
  <c r="D101" i="3" l="1"/>
  <c r="E67" i="3"/>
  <c r="F67" i="3"/>
  <c r="G67" i="3"/>
  <c r="H67" i="3"/>
  <c r="I67" i="3"/>
  <c r="J67" i="3"/>
  <c r="K67" i="3"/>
  <c r="L67" i="3"/>
  <c r="M67" i="3"/>
  <c r="N67" i="3"/>
  <c r="O67" i="3"/>
  <c r="D66" i="3" l="1"/>
  <c r="P63" i="3"/>
  <c r="P61" i="3"/>
  <c r="D9" i="3"/>
  <c r="E11" i="3"/>
  <c r="F11" i="3"/>
  <c r="G11" i="3"/>
  <c r="H11" i="3"/>
  <c r="I11" i="3"/>
  <c r="K11" i="3"/>
  <c r="L11" i="3"/>
  <c r="D11" i="3"/>
  <c r="P60" i="3" l="1"/>
  <c r="E60" i="3"/>
  <c r="F60" i="3"/>
  <c r="G60" i="3"/>
  <c r="H60" i="3"/>
  <c r="I60" i="3"/>
  <c r="J60" i="3"/>
  <c r="K60" i="3"/>
  <c r="L60" i="3"/>
  <c r="M60" i="3"/>
  <c r="N60" i="3"/>
  <c r="O60" i="3"/>
  <c r="D60" i="3"/>
  <c r="E111" i="3"/>
  <c r="F111" i="3"/>
  <c r="G111" i="3"/>
  <c r="H111" i="3"/>
  <c r="I111" i="3"/>
  <c r="J111" i="3"/>
  <c r="K111" i="3"/>
  <c r="L111" i="3"/>
  <c r="M111" i="3"/>
  <c r="N111" i="3"/>
  <c r="O111" i="3"/>
  <c r="D111" i="3"/>
  <c r="E106" i="3"/>
  <c r="F106" i="3"/>
  <c r="G106" i="3"/>
  <c r="H106" i="3"/>
  <c r="I106" i="3"/>
  <c r="J106" i="3"/>
  <c r="K106" i="3"/>
  <c r="L106" i="3"/>
  <c r="M106" i="3"/>
  <c r="N106" i="3"/>
  <c r="O106" i="3"/>
  <c r="D106" i="3"/>
  <c r="E101" i="3"/>
  <c r="F101" i="3"/>
  <c r="G101" i="3"/>
  <c r="H101" i="3"/>
  <c r="I101" i="3"/>
  <c r="J101" i="3"/>
  <c r="K101" i="3"/>
  <c r="L101" i="3"/>
  <c r="M101" i="3"/>
  <c r="N101" i="3"/>
  <c r="O101" i="3"/>
  <c r="E97" i="3"/>
  <c r="F97" i="3"/>
  <c r="G97" i="3"/>
  <c r="H97" i="3"/>
  <c r="I97" i="3"/>
  <c r="J97" i="3"/>
  <c r="K97" i="3"/>
  <c r="L97" i="3"/>
  <c r="M97" i="3"/>
  <c r="N97" i="3"/>
  <c r="O97" i="3"/>
  <c r="D97" i="3"/>
  <c r="E9" i="3"/>
  <c r="D46" i="3" l="1"/>
  <c r="E66" i="3"/>
  <c r="E46" i="3" s="1"/>
  <c r="N66" i="3"/>
  <c r="N46" i="3" s="1"/>
  <c r="G66" i="3"/>
  <c r="G46" i="3" s="1"/>
  <c r="J66" i="3"/>
  <c r="J46" i="3" s="1"/>
  <c r="M66" i="3"/>
  <c r="M46" i="3" s="1"/>
  <c r="I66" i="3"/>
  <c r="I46" i="3" s="1"/>
  <c r="F66" i="3"/>
  <c r="F46" i="3" s="1"/>
  <c r="H66" i="3"/>
  <c r="H46" i="3" s="1"/>
  <c r="L66" i="3"/>
  <c r="L46" i="3" s="1"/>
  <c r="O66" i="3"/>
  <c r="O46" i="3" s="1"/>
  <c r="K66" i="3"/>
  <c r="K46" i="3" s="1"/>
  <c r="F9" i="3"/>
  <c r="E116" i="3"/>
  <c r="G116" i="3"/>
  <c r="J116" i="3"/>
  <c r="K116" i="3"/>
  <c r="M116" i="3"/>
  <c r="N116" i="3"/>
  <c r="D116" i="3"/>
  <c r="D105" i="3"/>
  <c r="D7" i="3"/>
  <c r="K49" i="3" l="1"/>
  <c r="K93" i="3" s="1"/>
  <c r="N49" i="3"/>
  <c r="N93" i="3" s="1"/>
  <c r="J49" i="3"/>
  <c r="J93" i="3" s="1"/>
  <c r="F49" i="3"/>
  <c r="F93" i="3" s="1"/>
  <c r="M49" i="3"/>
  <c r="M93" i="3" s="1"/>
  <c r="I49" i="3"/>
  <c r="I93" i="3" s="1"/>
  <c r="E49" i="3"/>
  <c r="E93" i="3" s="1"/>
  <c r="O49" i="3"/>
  <c r="O93" i="3" s="1"/>
  <c r="G49" i="3"/>
  <c r="G93" i="3" s="1"/>
  <c r="D49" i="3"/>
  <c r="L49" i="3"/>
  <c r="L93" i="3" s="1"/>
  <c r="H49" i="3"/>
  <c r="H93" i="3" s="1"/>
  <c r="G9" i="3"/>
  <c r="O116" i="3"/>
  <c r="I116" i="3"/>
  <c r="F116" i="3"/>
  <c r="L116" i="3"/>
  <c r="H116" i="3"/>
  <c r="D6" i="3"/>
  <c r="D93" i="3" l="1"/>
  <c r="D5" i="3"/>
  <c r="H9" i="3"/>
  <c r="E6" i="3"/>
  <c r="E7" i="3"/>
  <c r="F6" i="3"/>
  <c r="F7" i="3"/>
  <c r="D29" i="3" l="1"/>
  <c r="D28" i="3"/>
  <c r="D26" i="3"/>
  <c r="D27" i="3"/>
  <c r="D25" i="3"/>
  <c r="D82" i="3" s="1"/>
  <c r="D24" i="3"/>
  <c r="D81" i="3" s="1"/>
  <c r="D30" i="3"/>
  <c r="F5" i="3"/>
  <c r="F29" i="3" s="1"/>
  <c r="E5" i="3"/>
  <c r="E29" i="3" s="1"/>
  <c r="I9" i="3"/>
  <c r="D77" i="3"/>
  <c r="D76" i="3" s="1"/>
  <c r="G6" i="3"/>
  <c r="H6" i="3"/>
  <c r="G7" i="3"/>
  <c r="D83" i="3" l="1"/>
  <c r="E28" i="3"/>
  <c r="F28" i="3"/>
  <c r="E26" i="3"/>
  <c r="E27" i="3"/>
  <c r="F26" i="3"/>
  <c r="F27" i="3"/>
  <c r="E25" i="3"/>
  <c r="E82" i="3" s="1"/>
  <c r="F25" i="3"/>
  <c r="F82" i="3" s="1"/>
  <c r="E24" i="3"/>
  <c r="E81" i="3" s="1"/>
  <c r="F24" i="3"/>
  <c r="F81" i="3" s="1"/>
  <c r="D23" i="3"/>
  <c r="E30" i="3"/>
  <c r="F30" i="3"/>
  <c r="G5" i="3"/>
  <c r="G29" i="3" s="1"/>
  <c r="J9" i="3"/>
  <c r="F77" i="3"/>
  <c r="F76" i="3" s="1"/>
  <c r="E77" i="3"/>
  <c r="E76" i="3" s="1"/>
  <c r="H7" i="3"/>
  <c r="I6" i="3"/>
  <c r="F83" i="3" l="1"/>
  <c r="E83" i="3"/>
  <c r="G28" i="3"/>
  <c r="D32" i="3"/>
  <c r="D33" i="3" s="1"/>
  <c r="G26" i="3"/>
  <c r="G27" i="3"/>
  <c r="G25" i="3"/>
  <c r="G82" i="3" s="1"/>
  <c r="G24" i="3"/>
  <c r="G81" i="3" s="1"/>
  <c r="G30" i="3"/>
  <c r="H5" i="3"/>
  <c r="H29" i="3" s="1"/>
  <c r="E23" i="3"/>
  <c r="F23" i="3"/>
  <c r="K9" i="3"/>
  <c r="G77" i="3"/>
  <c r="G76" i="3" s="1"/>
  <c r="N7" i="3"/>
  <c r="O7" i="3"/>
  <c r="J6" i="3"/>
  <c r="I7" i="3"/>
  <c r="G83" i="3" l="1"/>
  <c r="H28" i="3"/>
  <c r="H26" i="3"/>
  <c r="H27" i="3"/>
  <c r="H25" i="3"/>
  <c r="H82" i="3" s="1"/>
  <c r="H24" i="3"/>
  <c r="H81" i="3" s="1"/>
  <c r="H30" i="3"/>
  <c r="G23" i="3"/>
  <c r="I5" i="3"/>
  <c r="I29" i="3" s="1"/>
  <c r="L9" i="3"/>
  <c r="F32" i="3"/>
  <c r="F33" i="3" s="1"/>
  <c r="E32" i="3"/>
  <c r="E33" i="3" s="1"/>
  <c r="H77" i="3"/>
  <c r="H76" i="3" s="1"/>
  <c r="J7" i="3"/>
  <c r="K6" i="3"/>
  <c r="H83" i="3" l="1"/>
  <c r="I28" i="3"/>
  <c r="I26" i="3"/>
  <c r="I27" i="3"/>
  <c r="I25" i="3"/>
  <c r="I82" i="3" s="1"/>
  <c r="I24" i="3"/>
  <c r="I81" i="3" s="1"/>
  <c r="I30" i="3"/>
  <c r="H23" i="3"/>
  <c r="J5" i="3"/>
  <c r="J29" i="3" s="1"/>
  <c r="M9" i="3"/>
  <c r="G32" i="3"/>
  <c r="G33" i="3" s="1"/>
  <c r="I77" i="3"/>
  <c r="I76" i="3" s="1"/>
  <c r="K7" i="3"/>
  <c r="M11" i="3"/>
  <c r="L6" i="3"/>
  <c r="I83" i="3" l="1"/>
  <c r="J28" i="3"/>
  <c r="H32" i="3"/>
  <c r="H33" i="3" s="1"/>
  <c r="J26" i="3"/>
  <c r="J27" i="3"/>
  <c r="J25" i="3"/>
  <c r="J82" i="3" s="1"/>
  <c r="J24" i="3"/>
  <c r="J81" i="3" s="1"/>
  <c r="J30" i="3"/>
  <c r="I23" i="3"/>
  <c r="K5" i="3"/>
  <c r="K29" i="3" s="1"/>
  <c r="O9" i="3"/>
  <c r="N9" i="3"/>
  <c r="J77" i="3"/>
  <c r="J76" i="3" s="1"/>
  <c r="M6" i="3"/>
  <c r="N11" i="3"/>
  <c r="M7" i="3"/>
  <c r="L7" i="3"/>
  <c r="J83" i="3" l="1"/>
  <c r="K28" i="3"/>
  <c r="K27" i="3"/>
  <c r="K26" i="3"/>
  <c r="K25" i="3"/>
  <c r="K82" i="3" s="1"/>
  <c r="K24" i="3"/>
  <c r="K81" i="3" s="1"/>
  <c r="P9" i="3"/>
  <c r="P7" i="3"/>
  <c r="K30" i="3"/>
  <c r="J23" i="3"/>
  <c r="L5" i="3"/>
  <c r="L29" i="3" s="1"/>
  <c r="I32" i="3"/>
  <c r="I33" i="3" s="1"/>
  <c r="K77" i="3"/>
  <c r="K76" i="3" s="1"/>
  <c r="M5" i="3"/>
  <c r="M29" i="3" s="1"/>
  <c r="N6" i="3"/>
  <c r="K83" i="3" l="1"/>
  <c r="L28" i="3"/>
  <c r="M28" i="3"/>
  <c r="M26" i="3"/>
  <c r="M27" i="3"/>
  <c r="L26" i="3"/>
  <c r="L27" i="3"/>
  <c r="M25" i="3"/>
  <c r="M82" i="3" s="1"/>
  <c r="L25" i="3"/>
  <c r="L82" i="3" s="1"/>
  <c r="L24" i="3"/>
  <c r="L81" i="3" s="1"/>
  <c r="M24" i="3"/>
  <c r="M81" i="3" s="1"/>
  <c r="L30" i="3"/>
  <c r="M30" i="3"/>
  <c r="O6" i="3"/>
  <c r="P6" i="3" s="1"/>
  <c r="O11" i="3"/>
  <c r="K23" i="3"/>
  <c r="K32" i="3" s="1"/>
  <c r="K33" i="3" s="1"/>
  <c r="M77" i="3"/>
  <c r="M76" i="3" s="1"/>
  <c r="J32" i="3"/>
  <c r="J33" i="3" s="1"/>
  <c r="L77" i="3"/>
  <c r="L76" i="3" s="1"/>
  <c r="N5" i="3"/>
  <c r="N29" i="3" s="1"/>
  <c r="M83" i="3" l="1"/>
  <c r="L83" i="3"/>
  <c r="N28" i="3"/>
  <c r="N26" i="3"/>
  <c r="N27" i="3"/>
  <c r="N25" i="3"/>
  <c r="N82" i="3" s="1"/>
  <c r="N24" i="3"/>
  <c r="N81" i="3" s="1"/>
  <c r="O5" i="3"/>
  <c r="O29" i="3" s="1"/>
  <c r="N30" i="3"/>
  <c r="L23" i="3"/>
  <c r="M23" i="3"/>
  <c r="N77" i="3"/>
  <c r="N76" i="3" s="1"/>
  <c r="N83" i="3" l="1"/>
  <c r="O28" i="3"/>
  <c r="L32" i="3"/>
  <c r="L33" i="3" s="1"/>
  <c r="M32" i="3"/>
  <c r="M33" i="3" s="1"/>
  <c r="O27" i="3"/>
  <c r="O26" i="3"/>
  <c r="O25" i="3"/>
  <c r="O82" i="3" s="1"/>
  <c r="P5" i="3"/>
  <c r="O24" i="3"/>
  <c r="O81" i="3" s="1"/>
  <c r="O30" i="3"/>
  <c r="O77" i="3"/>
  <c r="O76" i="3" s="1"/>
  <c r="N23" i="3"/>
  <c r="O83" i="3" l="1"/>
  <c r="N32" i="3"/>
  <c r="N33" i="3" s="1"/>
  <c r="E41" i="3"/>
  <c r="E90" i="3" s="1"/>
  <c r="I41" i="3"/>
  <c r="I90" i="3" s="1"/>
  <c r="M41" i="3"/>
  <c r="M90" i="3" s="1"/>
  <c r="D40" i="3"/>
  <c r="D89" i="3" s="1"/>
  <c r="H39" i="3"/>
  <c r="H88" i="3" s="1"/>
  <c r="L39" i="3"/>
  <c r="L88" i="3" s="1"/>
  <c r="D39" i="3"/>
  <c r="D88" i="3" s="1"/>
  <c r="M39" i="3"/>
  <c r="M88" i="3" s="1"/>
  <c r="G41" i="3"/>
  <c r="G90" i="3" s="1"/>
  <c r="O41" i="3"/>
  <c r="O90" i="3" s="1"/>
  <c r="F39" i="3"/>
  <c r="F88" i="3" s="1"/>
  <c r="N39" i="3"/>
  <c r="N88" i="3" s="1"/>
  <c r="L41" i="3"/>
  <c r="L90" i="3" s="1"/>
  <c r="G39" i="3"/>
  <c r="G88" i="3" s="1"/>
  <c r="K39" i="3"/>
  <c r="K88" i="3" s="1"/>
  <c r="O39" i="3"/>
  <c r="O88" i="3" s="1"/>
  <c r="F41" i="3"/>
  <c r="F90" i="3" s="1"/>
  <c r="J41" i="3"/>
  <c r="J90" i="3" s="1"/>
  <c r="N41" i="3"/>
  <c r="N90" i="3" s="1"/>
  <c r="E39" i="3"/>
  <c r="E88" i="3" s="1"/>
  <c r="I39" i="3"/>
  <c r="I88" i="3" s="1"/>
  <c r="K41" i="3"/>
  <c r="K90" i="3" s="1"/>
  <c r="J39" i="3"/>
  <c r="J88" i="3" s="1"/>
  <c r="H41" i="3"/>
  <c r="H90" i="3" s="1"/>
  <c r="D41" i="3"/>
  <c r="D90" i="3" s="1"/>
  <c r="G40" i="3"/>
  <c r="G89" i="3" s="1"/>
  <c r="K40" i="3"/>
  <c r="K89" i="3" s="1"/>
  <c r="O40" i="3"/>
  <c r="O89" i="3" s="1"/>
  <c r="I40" i="3"/>
  <c r="I89" i="3" s="1"/>
  <c r="J40" i="3"/>
  <c r="J89" i="3" s="1"/>
  <c r="H40" i="3"/>
  <c r="H89" i="3" s="1"/>
  <c r="L40" i="3"/>
  <c r="L89" i="3" s="1"/>
  <c r="E40" i="3"/>
  <c r="E89" i="3" s="1"/>
  <c r="M40" i="3"/>
  <c r="M89" i="3" s="1"/>
  <c r="F40" i="3"/>
  <c r="F89" i="3" s="1"/>
  <c r="N40" i="3"/>
  <c r="N89" i="3" s="1"/>
  <c r="O23" i="3"/>
  <c r="O32" i="3" l="1"/>
  <c r="O33" i="3" s="1"/>
  <c r="D34" i="3"/>
  <c r="D122" i="3" s="1"/>
  <c r="H34" i="3"/>
  <c r="H122" i="3" s="1"/>
  <c r="I34" i="3"/>
  <c r="I122" i="3" s="1"/>
  <c r="O34" i="3"/>
  <c r="I80" i="3"/>
  <c r="I96" i="3" s="1"/>
  <c r="I117" i="3" s="1"/>
  <c r="L34" i="3"/>
  <c r="E34" i="3"/>
  <c r="K34" i="3"/>
  <c r="O80" i="3"/>
  <c r="O96" i="3" s="1"/>
  <c r="O117" i="3" s="1"/>
  <c r="G34" i="3"/>
  <c r="J34" i="3"/>
  <c r="N34" i="3"/>
  <c r="E80" i="3"/>
  <c r="E96" i="3" s="1"/>
  <c r="E117" i="3" s="1"/>
  <c r="J80" i="3"/>
  <c r="J96" i="3" s="1"/>
  <c r="J117" i="3" s="1"/>
  <c r="F34" i="3"/>
  <c r="M34" i="3"/>
  <c r="J122" i="3" l="1"/>
  <c r="J123" i="3" s="1"/>
  <c r="E122" i="3"/>
  <c r="E123" i="3" s="1"/>
  <c r="D123" i="3"/>
  <c r="F122" i="3"/>
  <c r="F123" i="3" s="1"/>
  <c r="G122" i="3"/>
  <c r="G123" i="3" s="1"/>
  <c r="L122" i="3"/>
  <c r="L123" i="3" s="1"/>
  <c r="M122" i="3"/>
  <c r="M123" i="3" s="1"/>
  <c r="N122" i="3"/>
  <c r="N123" i="3" s="1"/>
  <c r="K122" i="3"/>
  <c r="K123" i="3" s="1"/>
  <c r="O47" i="3"/>
  <c r="O54" i="3" s="1"/>
  <c r="O55" i="3" s="1"/>
  <c r="O122" i="3"/>
  <c r="O123" i="3" s="1"/>
  <c r="H47" i="3"/>
  <c r="H48" i="3" s="1"/>
  <c r="H123" i="3"/>
  <c r="I47" i="3"/>
  <c r="I54" i="3" s="1"/>
  <c r="I55" i="3" s="1"/>
  <c r="I123" i="3"/>
  <c r="L80" i="3"/>
  <c r="L96" i="3" s="1"/>
  <c r="L117" i="3" s="1"/>
  <c r="M80" i="3"/>
  <c r="M96" i="3" s="1"/>
  <c r="M117" i="3" s="1"/>
  <c r="H80" i="3"/>
  <c r="H96" i="3" s="1"/>
  <c r="H117" i="3" s="1"/>
  <c r="D80" i="3"/>
  <c r="D96" i="3" s="1"/>
  <c r="D117" i="3" s="1"/>
  <c r="D118" i="3" s="1"/>
  <c r="E75" i="3" s="1"/>
  <c r="E118" i="3" s="1"/>
  <c r="F75" i="3" s="1"/>
  <c r="G80" i="3"/>
  <c r="G96" i="3" s="1"/>
  <c r="G117" i="3" s="1"/>
  <c r="K80" i="3"/>
  <c r="K96" i="3" s="1"/>
  <c r="K117" i="3" s="1"/>
  <c r="L47" i="3"/>
  <c r="F80" i="3"/>
  <c r="F96" i="3" s="1"/>
  <c r="F117" i="3" s="1"/>
  <c r="N80" i="3"/>
  <c r="N96" i="3" s="1"/>
  <c r="N117" i="3" s="1"/>
  <c r="K47" i="3"/>
  <c r="N47" i="3"/>
  <c r="E47" i="3"/>
  <c r="M47" i="3"/>
  <c r="G47" i="3"/>
  <c r="F47" i="3"/>
  <c r="D47" i="3"/>
  <c r="J47" i="3"/>
  <c r="L124" i="3" l="1"/>
  <c r="O48" i="3"/>
  <c r="H54" i="3"/>
  <c r="H55" i="3" s="1"/>
  <c r="O124" i="3"/>
  <c r="I48" i="3"/>
  <c r="I124" i="3"/>
  <c r="H124" i="3"/>
  <c r="F118" i="3"/>
  <c r="G75" i="3" s="1"/>
  <c r="G118" i="3" s="1"/>
  <c r="H75" i="3" s="1"/>
  <c r="H118" i="3" s="1"/>
  <c r="I75" i="3" s="1"/>
  <c r="I118" i="3" s="1"/>
  <c r="J75" i="3" s="1"/>
  <c r="J118" i="3" s="1"/>
  <c r="K75" i="3" s="1"/>
  <c r="K118" i="3" s="1"/>
  <c r="L75" i="3" s="1"/>
  <c r="L118" i="3" s="1"/>
  <c r="M75" i="3" s="1"/>
  <c r="M118" i="3" s="1"/>
  <c r="N75" i="3" s="1"/>
  <c r="N118" i="3" s="1"/>
  <c r="O75" i="3" s="1"/>
  <c r="O118" i="3" s="1"/>
  <c r="L54" i="3"/>
  <c r="L55" i="3" s="1"/>
  <c r="L48" i="3"/>
  <c r="D48" i="3"/>
  <c r="D54" i="3"/>
  <c r="G124" i="3"/>
  <c r="E124" i="3"/>
  <c r="N54" i="3"/>
  <c r="N55" i="3" s="1"/>
  <c r="N48" i="3"/>
  <c r="K124" i="3"/>
  <c r="J54" i="3"/>
  <c r="J55" i="3" s="1"/>
  <c r="J48" i="3"/>
  <c r="J124" i="3"/>
  <c r="F54" i="3"/>
  <c r="F55" i="3" s="1"/>
  <c r="F48" i="3"/>
  <c r="M54" i="3"/>
  <c r="M55" i="3" s="1"/>
  <c r="M48" i="3"/>
  <c r="F124" i="3"/>
  <c r="M124" i="3"/>
  <c r="D124" i="3"/>
  <c r="G54" i="3"/>
  <c r="G55" i="3" s="1"/>
  <c r="G48" i="3"/>
  <c r="E54" i="3"/>
  <c r="E55" i="3" s="1"/>
  <c r="E48" i="3"/>
  <c r="N124" i="3"/>
  <c r="K54" i="3"/>
  <c r="K55" i="3" s="1"/>
  <c r="K48" i="3"/>
  <c r="D55" i="3" l="1"/>
  <c r="D56" i="3"/>
  <c r="E56" i="3" s="1"/>
  <c r="F56" i="3" s="1"/>
  <c r="G56" i="3" s="1"/>
  <c r="H56" i="3" s="1"/>
  <c r="I56" i="3" s="1"/>
  <c r="J56" i="3" s="1"/>
  <c r="K56" i="3" s="1"/>
  <c r="L56" i="3" s="1"/>
  <c r="M56" i="3" s="1"/>
  <c r="N56" i="3" s="1"/>
  <c r="O56" i="3" s="1"/>
</calcChain>
</file>

<file path=xl/sharedStrings.xml><?xml version="1.0" encoding="utf-8"?>
<sst xmlns="http://schemas.openxmlformats.org/spreadsheetml/2006/main" count="197" uniqueCount="80">
  <si>
    <t>Выручка</t>
  </si>
  <si>
    <t>Чистая прибыль накопленным итогом</t>
  </si>
  <si>
    <t>Процент по кредитам</t>
  </si>
  <si>
    <t xml:space="preserve">Рентабельность по чистой прибыли, % </t>
  </si>
  <si>
    <t>и т.д.</t>
  </si>
  <si>
    <t>Маркетинг и реклама</t>
  </si>
  <si>
    <t>руб.</t>
  </si>
  <si>
    <t>Измерение</t>
  </si>
  <si>
    <t>Операционная рентабельность, %</t>
  </si>
  <si>
    <t>Прочие поступления</t>
  </si>
  <si>
    <t>Продажа оборудования</t>
  </si>
  <si>
    <t>Покупка оборудования</t>
  </si>
  <si>
    <t>Получение кредита</t>
  </si>
  <si>
    <t>Погашение кредита</t>
  </si>
  <si>
    <t>Взнос капитала собственником</t>
  </si>
  <si>
    <t>Значение</t>
  </si>
  <si>
    <t>Выплата дивидендов</t>
  </si>
  <si>
    <t>Точка безубыточности</t>
  </si>
  <si>
    <t>Маржинальный запас прочности</t>
  </si>
  <si>
    <t>%</t>
  </si>
  <si>
    <t>во сколько раз</t>
  </si>
  <si>
    <t>Важно! Если ячейка выделена розовой заливкой, значит возник кассовый разрыв и необходимо сократить размер выплат на сумму отрицательного значения</t>
  </si>
  <si>
    <t>Важно! Ячейки, выделенные желтой заливкой заполняются вручную</t>
  </si>
  <si>
    <t>Срок амортиза-ции (лет)</t>
  </si>
  <si>
    <t>Периоды</t>
  </si>
  <si>
    <t xml:space="preserve">Маржинальная рентабельность, % </t>
  </si>
  <si>
    <t>1. Выручка</t>
  </si>
  <si>
    <t>2. Переменные расходы</t>
  </si>
  <si>
    <t>3. Маржинальная прибыль</t>
  </si>
  <si>
    <t>4. Постоянные расходы</t>
  </si>
  <si>
    <t>5. Операционная прибыль</t>
  </si>
  <si>
    <t>6. Неоперационные расходы и единый налог</t>
  </si>
  <si>
    <t xml:space="preserve">7. Чистая прибыль </t>
  </si>
  <si>
    <t>1. Остаток ДС на начало периода</t>
  </si>
  <si>
    <t>2. Приток ДС в от операционной деятельности</t>
  </si>
  <si>
    <t>3. Отток ДС от операционной деятельности</t>
  </si>
  <si>
    <t>5. Приток ДС по инвестиционной деятельности</t>
  </si>
  <si>
    <t>6. Отток ДС от инвестиционной деятельности</t>
  </si>
  <si>
    <t>8. Приток ДС по финансовой деятельности</t>
  </si>
  <si>
    <t>10. Сальдо ДС по фин. деятельности</t>
  </si>
  <si>
    <t>11. Чистый приток/отток ДС по всем видам деятельности</t>
  </si>
  <si>
    <t>12. Остаток ДС на конец периода</t>
  </si>
  <si>
    <t>9. Отток ДС по финансовой деятельности</t>
  </si>
  <si>
    <t>4. Сальдо ДС по операционной деятельности</t>
  </si>
  <si>
    <t>7. Сальдо ДС по инвестиционной деятельности</t>
  </si>
  <si>
    <t>Обновление и техподдержка сайта</t>
  </si>
  <si>
    <t>Бухгалтер, юрист (аутсорсинг)</t>
  </si>
  <si>
    <t>Прочие постоянные расходы</t>
  </si>
  <si>
    <t>% от годовой выручки</t>
  </si>
  <si>
    <t>ПРОГНОЗ ДОХОДОВ И РАСХОДОВ</t>
  </si>
  <si>
    <t>ИТОГО</t>
  </si>
  <si>
    <t>ПРОГНОЗ ДВИЖЕНИЯ ДЕНЕЖНЫХ СРЕДСТВ</t>
  </si>
  <si>
    <t>ДОПОЛНИТЕЛЬНЫЕ ФИНАНСОВЫЕ ПОКАЗАТЕЛИ</t>
  </si>
  <si>
    <t>ПРОГНОЗ ИНВЕСТИЦИОННЫХ РАСХОДОВ</t>
  </si>
  <si>
    <t>% от выручки</t>
  </si>
  <si>
    <t>Налог/Сбор за осуществление деятельности</t>
  </si>
  <si>
    <t>Неоперационные расходы</t>
  </si>
  <si>
    <t>Амортизация ОС и НМА</t>
  </si>
  <si>
    <t>Основные средства (ОС)/нематериальные активы (НМА)</t>
  </si>
  <si>
    <t xml:space="preserve">Амортизация ОС и НМА </t>
  </si>
  <si>
    <t>ед.</t>
  </si>
  <si>
    <t>Остаточная стоимость на конец года</t>
  </si>
  <si>
    <t>Операционный рычаг</t>
  </si>
  <si>
    <t>Средний чек:</t>
  </si>
  <si>
    <t>Повышение квалификации, Гос. регистр./разреш./сертиф.</t>
  </si>
  <si>
    <t>Прочие переменные расходы</t>
  </si>
  <si>
    <t>Автомобиль</t>
  </si>
  <si>
    <t>Важно! Применена ставка единого налога, установленного для ИП при осуществлении розничной торговли иными непродовольственными товарами в областных центрах</t>
  </si>
  <si>
    <t>Связь, интернет и т.д.</t>
  </si>
  <si>
    <t>Группа товаров 1</t>
  </si>
  <si>
    <t>Группа товаров 2</t>
  </si>
  <si>
    <t>Количество продаж:</t>
  </si>
  <si>
    <t>Аренда офиса/склада</t>
  </si>
  <si>
    <t>Коммунальные платежи</t>
  </si>
  <si>
    <t>Зарплата (вкл. ФСЗН)</t>
  </si>
  <si>
    <t>Покупная стоимость товаров (вкл. транспортные расходы)</t>
  </si>
  <si>
    <t>Доставка товаров покупателю</t>
  </si>
  <si>
    <t>Кассовое оборудование/терминал</t>
  </si>
  <si>
    <t>Регистрационные расходы</t>
  </si>
  <si>
    <t>Сайт, домен, хостинг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</si>
</sst>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р.-419]#,##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D96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6AA84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6AA84F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rgb="FFFFFFFF"/>
      </patternFill>
    </fill>
    <fill>
      <patternFill patternType="solid">
        <fgColor theme="9" tint="-0.499984740745262"/>
        <bgColor rgb="FF93C47D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Alignment="1">
      <alignment vertical="center"/>
    </xf>
    <xf numFmtId="3" fontId="5" fillId="0" borderId="0" xfId="1" applyNumberFormat="1" applyFont="1" applyAlignment="1" applyProtection="1">
      <alignment horizontal="right" vertical="center"/>
      <protection locked="0"/>
    </xf>
    <xf numFmtId="3" fontId="5" fillId="5" borderId="0" xfId="1" applyNumberFormat="1" applyFont="1" applyFill="1" applyAlignment="1" applyProtection="1">
      <alignment horizontal="right" vertical="center"/>
      <protection locked="0"/>
    </xf>
    <xf numFmtId="0" fontId="4" fillId="5" borderId="0" xfId="1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3" fontId="6" fillId="0" borderId="0" xfId="1" applyNumberFormat="1" applyFont="1" applyAlignment="1" applyProtection="1">
      <alignment horizontal="right" vertical="center"/>
      <protection locked="0"/>
    </xf>
    <xf numFmtId="0" fontId="9" fillId="7" borderId="0" xfId="1" applyFont="1" applyFill="1" applyAlignment="1">
      <alignment horizontal="right" vertical="center"/>
    </xf>
    <xf numFmtId="0" fontId="7" fillId="0" borderId="0" xfId="1" applyFont="1" applyAlignment="1" applyProtection="1">
      <alignment horizontal="left" vertical="center"/>
      <protection locked="0"/>
    </xf>
    <xf numFmtId="3" fontId="7" fillId="0" borderId="0" xfId="1" applyNumberFormat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3" fontId="7" fillId="5" borderId="0" xfId="1" applyNumberFormat="1" applyFont="1" applyFill="1" applyAlignment="1" applyProtection="1">
      <alignment horizontal="right" vertical="center"/>
      <protection locked="0"/>
    </xf>
    <xf numFmtId="165" fontId="7" fillId="0" borderId="0" xfId="1" applyNumberFormat="1" applyFont="1" applyAlignment="1" applyProtection="1">
      <alignment horizontal="left" vertical="center"/>
      <protection locked="0"/>
    </xf>
    <xf numFmtId="0" fontId="11" fillId="5" borderId="0" xfId="1" applyFont="1" applyFill="1" applyAlignment="1" applyProtection="1">
      <alignment vertical="center"/>
      <protection locked="0"/>
    </xf>
    <xf numFmtId="165" fontId="11" fillId="3" borderId="0" xfId="1" applyNumberFormat="1" applyFont="1" applyFill="1" applyAlignment="1" applyProtection="1">
      <alignment horizontal="left" vertical="center" wrapText="1"/>
      <protection locked="0"/>
    </xf>
    <xf numFmtId="3" fontId="8" fillId="3" borderId="0" xfId="1" applyNumberFormat="1" applyFont="1" applyFill="1" applyAlignment="1" applyProtection="1">
      <alignment horizontal="right" vertical="center"/>
      <protection locked="0"/>
    </xf>
    <xf numFmtId="3" fontId="7" fillId="3" borderId="0" xfId="1" applyNumberFormat="1" applyFont="1" applyFill="1" applyAlignment="1" applyProtection="1">
      <alignment horizontal="right" vertical="center"/>
      <protection locked="0"/>
    </xf>
    <xf numFmtId="0" fontId="11" fillId="3" borderId="0" xfId="1" applyFont="1" applyFill="1" applyAlignment="1" applyProtection="1">
      <alignment horizontal="left" vertical="center"/>
      <protection locked="0"/>
    </xf>
    <xf numFmtId="0" fontId="11" fillId="3" borderId="0" xfId="1" applyFont="1" applyFill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1" applyFont="1" applyAlignment="1" applyProtection="1">
      <alignment horizontal="left" vertical="center"/>
      <protection locked="0"/>
    </xf>
    <xf numFmtId="3" fontId="8" fillId="0" borderId="0" xfId="1" applyNumberFormat="1" applyFont="1" applyAlignment="1" applyProtection="1">
      <alignment horizontal="right" vertical="center"/>
      <protection locked="0"/>
    </xf>
    <xf numFmtId="0" fontId="14" fillId="0" borderId="0" xfId="1" applyFont="1" applyAlignment="1">
      <alignment horizontal="left" vertical="center" wrapText="1"/>
    </xf>
    <xf numFmtId="0" fontId="10" fillId="8" borderId="0" xfId="1" applyFont="1" applyFill="1" applyAlignment="1" applyProtection="1">
      <alignment horizontal="center" vertical="center"/>
      <protection locked="0"/>
    </xf>
    <xf numFmtId="3" fontId="10" fillId="8" borderId="0" xfId="1" applyNumberFormat="1" applyFont="1" applyFill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9" fontId="7" fillId="0" borderId="0" xfId="1" applyNumberFormat="1" applyFont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0" fillId="8" borderId="3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left" vertical="center"/>
      <protection locked="0"/>
    </xf>
    <xf numFmtId="10" fontId="7" fillId="3" borderId="0" xfId="1" applyNumberFormat="1" applyFont="1" applyFill="1" applyAlignment="1" applyProtection="1">
      <alignment horizontal="right" vertical="center"/>
      <protection locked="0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 applyAlignment="1">
      <alignment horizontal="right" vertical="center"/>
    </xf>
    <xf numFmtId="165" fontId="10" fillId="10" borderId="3" xfId="1" applyNumberFormat="1" applyFont="1" applyFill="1" applyBorder="1" applyAlignment="1">
      <alignment horizontal="left" vertical="center"/>
    </xf>
    <xf numFmtId="0" fontId="10" fillId="10" borderId="3" xfId="1" applyFont="1" applyFill="1" applyBorder="1" applyAlignment="1">
      <alignment horizontal="center" vertical="center"/>
    </xf>
    <xf numFmtId="3" fontId="10" fillId="10" borderId="3" xfId="1" applyNumberFormat="1" applyFont="1" applyFill="1" applyBorder="1" applyAlignment="1">
      <alignment horizontal="right" vertical="center"/>
    </xf>
    <xf numFmtId="0" fontId="10" fillId="10" borderId="0" xfId="1" applyFont="1" applyFill="1" applyAlignment="1" applyProtection="1">
      <alignment horizontal="center" vertical="center"/>
      <protection locked="0"/>
    </xf>
    <xf numFmtId="0" fontId="10" fillId="10" borderId="0" xfId="1" applyFont="1" applyFill="1" applyAlignment="1" applyProtection="1">
      <alignment horizontal="right" vertical="center"/>
      <protection locked="0"/>
    </xf>
    <xf numFmtId="3" fontId="10" fillId="10" borderId="0" xfId="1" applyNumberFormat="1" applyFont="1" applyFill="1" applyAlignment="1" applyProtection="1">
      <alignment horizontal="right" vertical="center"/>
      <protection locked="0"/>
    </xf>
    <xf numFmtId="0" fontId="10" fillId="11" borderId="0" xfId="1" applyFont="1" applyFill="1" applyAlignment="1" applyProtection="1">
      <alignment horizontal="center" vertical="center"/>
      <protection locked="0"/>
    </xf>
    <xf numFmtId="3" fontId="10" fillId="11" borderId="0" xfId="1" applyNumberFormat="1" applyFont="1" applyFill="1" applyAlignment="1" applyProtection="1">
      <alignment horizontal="right" vertical="center"/>
      <protection locked="0"/>
    </xf>
    <xf numFmtId="165" fontId="9" fillId="9" borderId="2" xfId="1" applyNumberFormat="1" applyFont="1" applyFill="1" applyBorder="1" applyAlignment="1" applyProtection="1">
      <alignment horizontal="left" vertical="center"/>
      <protection locked="0"/>
    </xf>
    <xf numFmtId="0" fontId="9" fillId="9" borderId="2" xfId="1" applyFont="1" applyFill="1" applyBorder="1" applyAlignment="1" applyProtection="1">
      <alignment horizontal="center" vertical="center"/>
      <protection locked="0"/>
    </xf>
    <xf numFmtId="3" fontId="9" fillId="9" borderId="2" xfId="1" applyNumberFormat="1" applyFont="1" applyFill="1" applyBorder="1" applyAlignment="1" applyProtection="1">
      <alignment horizontal="right" vertical="center"/>
      <protection locked="0"/>
    </xf>
    <xf numFmtId="0" fontId="9" fillId="9" borderId="2" xfId="1" applyFont="1" applyFill="1" applyBorder="1" applyAlignment="1" applyProtection="1">
      <alignment horizontal="left" vertical="center" wrapText="1"/>
      <protection locked="0"/>
    </xf>
    <xf numFmtId="0" fontId="9" fillId="12" borderId="1" xfId="1" applyFont="1" applyFill="1" applyBorder="1" applyAlignment="1" applyProtection="1">
      <alignment horizontal="left" vertical="center"/>
      <protection locked="0"/>
    </xf>
    <xf numFmtId="0" fontId="9" fillId="9" borderId="1" xfId="1" applyFont="1" applyFill="1" applyBorder="1" applyAlignment="1" applyProtection="1">
      <alignment horizontal="center" vertical="center"/>
      <protection locked="0"/>
    </xf>
    <xf numFmtId="3" fontId="9" fillId="9" borderId="1" xfId="1" applyNumberFormat="1" applyFont="1" applyFill="1" applyBorder="1" applyAlignment="1" applyProtection="1">
      <alignment horizontal="right" vertical="center"/>
      <protection locked="0"/>
    </xf>
    <xf numFmtId="165" fontId="10" fillId="11" borderId="0" xfId="1" applyNumberFormat="1" applyFont="1" applyFill="1" applyAlignment="1" applyProtection="1">
      <alignment horizontal="left" vertical="center"/>
      <protection locked="0"/>
    </xf>
    <xf numFmtId="165" fontId="10" fillId="10" borderId="0" xfId="1" applyNumberFormat="1" applyFont="1" applyFill="1" applyAlignment="1" applyProtection="1">
      <alignment horizontal="left" vertical="center"/>
      <protection locked="0"/>
    </xf>
    <xf numFmtId="0" fontId="10" fillId="11" borderId="1" xfId="1" applyFont="1" applyFill="1" applyBorder="1" applyAlignment="1" applyProtection="1">
      <alignment horizontal="center" vertical="center"/>
      <protection locked="0"/>
    </xf>
    <xf numFmtId="3" fontId="10" fillId="11" borderId="1" xfId="1" applyNumberFormat="1" applyFont="1" applyFill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3" fontId="9" fillId="2" borderId="1" xfId="1" applyNumberFormat="1" applyFont="1" applyFill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17" fillId="0" borderId="0" xfId="1" applyFont="1" applyAlignment="1" applyProtection="1">
      <alignment horizontal="left" vertical="center" indent="5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right" vertical="center"/>
      <protection locked="0"/>
    </xf>
    <xf numFmtId="10" fontId="19" fillId="0" borderId="0" xfId="1" applyNumberFormat="1" applyFont="1" applyAlignment="1" applyProtection="1">
      <alignment horizontal="right" vertical="center"/>
      <protection locked="0"/>
    </xf>
    <xf numFmtId="3" fontId="19" fillId="0" borderId="0" xfId="1" applyNumberFormat="1" applyFont="1" applyAlignment="1" applyProtection="1">
      <alignment horizontal="right" vertical="center"/>
      <protection locked="0"/>
    </xf>
    <xf numFmtId="3" fontId="7" fillId="0" borderId="0" xfId="1" applyNumberFormat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 indent="5"/>
      <protection locked="0"/>
    </xf>
    <xf numFmtId="9" fontId="7" fillId="6" borderId="0" xfId="1" applyNumberFormat="1" applyFont="1" applyFill="1" applyAlignment="1" applyProtection="1">
      <alignment horizontal="center" vertical="center"/>
      <protection locked="0"/>
    </xf>
    <xf numFmtId="4" fontId="7" fillId="6" borderId="0" xfId="1" applyNumberFormat="1" applyFont="1" applyFill="1" applyAlignment="1" applyProtection="1">
      <alignment horizontal="center" vertical="center"/>
      <protection locked="0"/>
    </xf>
    <xf numFmtId="164" fontId="7" fillId="5" borderId="0" xfId="1" applyNumberFormat="1" applyFont="1" applyFill="1" applyAlignment="1" applyProtection="1">
      <alignment horizontal="center" vertical="center"/>
      <protection locked="0"/>
    </xf>
    <xf numFmtId="164" fontId="7" fillId="0" borderId="0" xfId="1" applyNumberFormat="1" applyFont="1" applyAlignment="1" applyProtection="1">
      <alignment horizontal="center" vertical="center"/>
      <protection locked="0"/>
    </xf>
    <xf numFmtId="165" fontId="18" fillId="0" borderId="0" xfId="1" applyNumberFormat="1" applyFont="1" applyAlignment="1" applyProtection="1">
      <alignment horizontal="left" vertical="center" indent="5"/>
      <protection locked="0"/>
    </xf>
    <xf numFmtId="165" fontId="18" fillId="0" borderId="0" xfId="1" applyNumberFormat="1" applyFont="1" applyAlignment="1" applyProtection="1">
      <alignment horizontal="left" vertical="center" wrapText="1" indent="5"/>
      <protection locked="0"/>
    </xf>
    <xf numFmtId="0" fontId="18" fillId="0" borderId="0" xfId="1" applyFont="1" applyAlignment="1" applyProtection="1">
      <alignment horizontal="left" vertical="center" wrapText="1" indent="5"/>
      <protection locked="0"/>
    </xf>
    <xf numFmtId="0" fontId="9" fillId="7" borderId="0" xfId="1" applyFont="1" applyFill="1" applyAlignment="1">
      <alignment horizontal="center" vertical="center"/>
    </xf>
    <xf numFmtId="3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11" borderId="0" xfId="1" applyNumberFormat="1" applyFont="1" applyFill="1" applyAlignment="1" applyProtection="1">
      <alignment horizontal="center" vertical="center" wrapText="1"/>
      <protection locked="0"/>
    </xf>
    <xf numFmtId="0" fontId="9" fillId="9" borderId="0" xfId="1" applyFont="1" applyFill="1" applyAlignment="1" applyProtection="1">
      <alignment horizontal="left" vertical="center"/>
      <protection locked="0"/>
    </xf>
    <xf numFmtId="0" fontId="9" fillId="9" borderId="0" xfId="1" applyFont="1" applyFill="1" applyAlignment="1" applyProtection="1">
      <alignment horizontal="center" vertical="center"/>
      <protection locked="0"/>
    </xf>
    <xf numFmtId="3" fontId="9" fillId="9" borderId="0" xfId="1" applyNumberFormat="1" applyFont="1" applyFill="1" applyAlignment="1" applyProtection="1">
      <alignment horizontal="center" vertical="center"/>
      <protection locked="0"/>
    </xf>
    <xf numFmtId="3" fontId="9" fillId="9" borderId="0" xfId="1" applyNumberFormat="1" applyFont="1" applyFill="1" applyAlignment="1" applyProtection="1">
      <alignment horizontal="right" vertical="center"/>
      <protection locked="0"/>
    </xf>
    <xf numFmtId="3" fontId="5" fillId="5" borderId="0" xfId="1" applyNumberFormat="1" applyFont="1" applyFill="1" applyAlignment="1" applyProtection="1">
      <alignment horizontal="center" vertical="center"/>
      <protection locked="0"/>
    </xf>
    <xf numFmtId="165" fontId="17" fillId="0" borderId="0" xfId="1" applyNumberFormat="1" applyFont="1" applyAlignment="1" applyProtection="1">
      <alignment horizontal="left" vertical="center" indent="5"/>
      <protection locked="0"/>
    </xf>
    <xf numFmtId="3" fontId="5" fillId="0" borderId="0" xfId="1" applyNumberFormat="1" applyFont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3" fontId="5" fillId="0" borderId="1" xfId="1" applyNumberFormat="1" applyFont="1" applyBorder="1" applyAlignment="1" applyProtection="1">
      <alignment horizontal="center" vertical="center"/>
      <protection locked="0"/>
    </xf>
    <xf numFmtId="3" fontId="5" fillId="0" borderId="1" xfId="1" applyNumberFormat="1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right"/>
    </xf>
    <xf numFmtId="3" fontId="10" fillId="13" borderId="3" xfId="1" applyNumberFormat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Alignment="1" applyProtection="1">
      <alignment horizontal="center" vertical="center"/>
      <protection locked="0"/>
    </xf>
    <xf numFmtId="3" fontId="10" fillId="8" borderId="3" xfId="1" applyNumberFormat="1" applyFont="1" applyFill="1" applyBorder="1" applyAlignment="1" applyProtection="1">
      <alignment horizontal="center" vertical="center"/>
      <protection locked="0"/>
    </xf>
    <xf numFmtId="3" fontId="6" fillId="5" borderId="0" xfId="1" applyNumberFormat="1" applyFont="1" applyFill="1" applyAlignment="1" applyProtection="1">
      <alignment horizontal="right" vertical="center"/>
      <protection locked="0"/>
    </xf>
    <xf numFmtId="165" fontId="9" fillId="9" borderId="0" xfId="1" applyNumberFormat="1" applyFont="1" applyFill="1" applyAlignment="1" applyProtection="1">
      <alignment horizontal="left" vertical="center" wrapText="1"/>
      <protection locked="0"/>
    </xf>
    <xf numFmtId="165" fontId="10" fillId="11" borderId="1" xfId="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left" vertical="center" wrapText="1" indent="3"/>
      <protection locked="0"/>
    </xf>
    <xf numFmtId="0" fontId="7" fillId="0" borderId="0" xfId="1" applyFont="1" applyAlignment="1" applyProtection="1">
      <alignment horizontal="left" vertical="center" indent="3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165" fontId="17" fillId="0" borderId="0" xfId="1" applyNumberFormat="1" applyFont="1" applyAlignment="1" applyProtection="1">
      <alignment horizontal="left" vertical="center" wrapText="1" indent="5"/>
      <protection locked="0"/>
    </xf>
    <xf numFmtId="0" fontId="16" fillId="0" borderId="0" xfId="0" applyFont="1" applyAlignment="1">
      <alignment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21" fillId="7" borderId="0" xfId="1" applyFont="1" applyFill="1" applyAlignment="1">
      <alignment horizontal="center" vertical="center"/>
    </xf>
    <xf numFmtId="3" fontId="9" fillId="9" borderId="0" xfId="1" applyNumberFormat="1" applyFont="1" applyFill="1" applyAlignment="1">
      <alignment horizontal="right" vertical="center"/>
    </xf>
    <xf numFmtId="165" fontId="10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0" fillId="8" borderId="0" xfId="1" applyNumberFormat="1" applyFont="1" applyFill="1" applyAlignment="1" applyProtection="1">
      <alignment horizontal="center" vertical="center" wrapText="1"/>
      <protection locked="0"/>
    </xf>
    <xf numFmtId="165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0" xfId="1" applyNumberFormat="1" applyFont="1" applyFill="1" applyAlignment="1">
      <alignment horizontal="right" vertical="center"/>
    </xf>
    <xf numFmtId="165" fontId="10" fillId="11" borderId="0" xfId="1" applyNumberFormat="1" applyFont="1" applyFill="1" applyAlignment="1" applyProtection="1">
      <alignment horizontal="left" vertical="center" wrapText="1"/>
      <protection locked="0"/>
    </xf>
    <xf numFmtId="165" fontId="7" fillId="0" borderId="0" xfId="1" applyNumberFormat="1" applyFont="1" applyAlignment="1" applyProtection="1">
      <alignment horizontal="left" vertical="center" wrapText="1"/>
      <protection locked="0"/>
    </xf>
    <xf numFmtId="0" fontId="9" fillId="7" borderId="0" xfId="1" applyFont="1" applyFill="1" applyAlignment="1">
      <alignment horizontal="center" vertical="center" wrapText="1"/>
    </xf>
    <xf numFmtId="0" fontId="18" fillId="0" borderId="1" xfId="1" applyFont="1" applyBorder="1" applyAlignment="1" applyProtection="1">
      <alignment horizontal="left" vertical="center" indent="5"/>
      <protection locked="0"/>
    </xf>
    <xf numFmtId="0" fontId="14" fillId="4" borderId="0" xfId="1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5" borderId="0" xfId="1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4" fillId="14" borderId="0" xfId="1" applyFont="1" applyFill="1" applyAlignment="1">
      <alignment vertical="center" wrapText="1"/>
    </xf>
    <xf numFmtId="0" fontId="16" fillId="14" borderId="0" xfId="0" applyFont="1" applyFill="1" applyAlignment="1">
      <alignment vertical="center" wrapText="1"/>
    </xf>
  </cellXfs>
  <cellStyles count="2">
    <cellStyle name="Normal" xfId="0" builtinId="0"/>
    <cellStyle name="Обычный 2" xfId="1" xr:uid="{00000000-0005-0000-0000-000001000000}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8"/>
  <sheetViews>
    <sheetView tabSelected="1" topLeftCell="A14" zoomScale="68" zoomScaleNormal="68" workbookViewId="0">
      <selection activeCell="D62" sqref="D62"/>
    </sheetView>
  </sheetViews>
  <sheetFormatPr defaultColWidth="14.453125" defaultRowHeight="15.75" customHeight="1" x14ac:dyDescent="0.25"/>
  <cols>
    <col min="1" max="1" width="46.1796875" style="1" customWidth="1"/>
    <col min="2" max="2" width="16.54296875" style="1" customWidth="1"/>
    <col min="3" max="3" width="13.54296875" style="1" customWidth="1"/>
    <col min="4" max="13" width="13.6328125" style="1" customWidth="1"/>
    <col min="14" max="16384" width="14.453125" style="1"/>
  </cols>
  <sheetData>
    <row r="1" spans="1:16" s="5" customFormat="1" ht="15.75" customHeight="1" x14ac:dyDescent="0.3">
      <c r="A1" s="129" t="s">
        <v>22</v>
      </c>
      <c r="B1" s="130"/>
      <c r="C1" s="130"/>
      <c r="D1" s="130"/>
      <c r="E1" s="4"/>
    </row>
    <row r="2" spans="1:16" s="5" customFormat="1" ht="15.75" customHeight="1" x14ac:dyDescent="0.3">
      <c r="A2" s="4"/>
      <c r="B2" s="8"/>
      <c r="C2" s="8"/>
      <c r="D2" s="8"/>
      <c r="E2" s="4"/>
    </row>
    <row r="3" spans="1:16" s="5" customFormat="1" ht="15.5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 s="103" t="s">
        <v>24</v>
      </c>
    </row>
    <row r="4" spans="1:16" s="9" customFormat="1" ht="32.4" customHeight="1" x14ac:dyDescent="0.35">
      <c r="A4" s="90" t="s">
        <v>49</v>
      </c>
      <c r="B4" s="90" t="s">
        <v>7</v>
      </c>
      <c r="C4" s="20" t="s">
        <v>15</v>
      </c>
      <c r="D4" s="90">
        <v>1</v>
      </c>
      <c r="E4" s="90">
        <v>2</v>
      </c>
      <c r="F4" s="90">
        <v>3</v>
      </c>
      <c r="G4" s="90">
        <v>4</v>
      </c>
      <c r="H4" s="90">
        <v>5</v>
      </c>
      <c r="I4" s="90">
        <v>6</v>
      </c>
      <c r="J4" s="90">
        <v>7</v>
      </c>
      <c r="K4" s="90">
        <v>8</v>
      </c>
      <c r="L4" s="90">
        <v>9</v>
      </c>
      <c r="M4" s="90">
        <v>10</v>
      </c>
      <c r="N4" s="90">
        <v>11</v>
      </c>
      <c r="O4" s="90">
        <v>12</v>
      </c>
      <c r="P4" s="117" t="s">
        <v>50</v>
      </c>
    </row>
    <row r="5" spans="1:16" s="9" customFormat="1" ht="15.5" x14ac:dyDescent="0.35">
      <c r="A5" s="52" t="s">
        <v>26</v>
      </c>
      <c r="B5" s="53" t="s">
        <v>6</v>
      </c>
      <c r="C5" s="53"/>
      <c r="D5" s="54">
        <f t="shared" ref="D5:O5" si="0">SUM(D6:D10)</f>
        <v>4000</v>
      </c>
      <c r="E5" s="54">
        <f t="shared" si="0"/>
        <v>7500</v>
      </c>
      <c r="F5" s="54">
        <f t="shared" si="0"/>
        <v>8000</v>
      </c>
      <c r="G5" s="54">
        <f t="shared" si="0"/>
        <v>7000</v>
      </c>
      <c r="H5" s="54">
        <f t="shared" si="0"/>
        <v>8000</v>
      </c>
      <c r="I5" s="54">
        <f t="shared" si="0"/>
        <v>8000</v>
      </c>
      <c r="J5" s="54">
        <f t="shared" si="0"/>
        <v>9000</v>
      </c>
      <c r="K5" s="54">
        <f t="shared" si="0"/>
        <v>9000</v>
      </c>
      <c r="L5" s="54">
        <f t="shared" si="0"/>
        <v>10000</v>
      </c>
      <c r="M5" s="54">
        <f t="shared" si="0"/>
        <v>11000</v>
      </c>
      <c r="N5" s="54">
        <f t="shared" si="0"/>
        <v>11000</v>
      </c>
      <c r="O5" s="54">
        <f t="shared" si="0"/>
        <v>12000</v>
      </c>
      <c r="P5" s="122">
        <f>SUM(D5:O5)</f>
        <v>104500</v>
      </c>
    </row>
    <row r="6" spans="1:16" s="9" customFormat="1" ht="15.5" x14ac:dyDescent="0.35">
      <c r="A6" s="112" t="s">
        <v>69</v>
      </c>
      <c r="B6" s="40" t="s">
        <v>6</v>
      </c>
      <c r="C6" s="42"/>
      <c r="D6" s="22">
        <f t="shared" ref="D6:O6" si="1">D12*$C$18</f>
        <v>2000</v>
      </c>
      <c r="E6" s="22">
        <f t="shared" si="1"/>
        <v>3500</v>
      </c>
      <c r="F6" s="22">
        <f t="shared" si="1"/>
        <v>4000</v>
      </c>
      <c r="G6" s="22">
        <f t="shared" si="1"/>
        <v>4000</v>
      </c>
      <c r="H6" s="22">
        <f t="shared" si="1"/>
        <v>5000</v>
      </c>
      <c r="I6" s="22">
        <f t="shared" si="1"/>
        <v>5000</v>
      </c>
      <c r="J6" s="22">
        <f t="shared" si="1"/>
        <v>6000</v>
      </c>
      <c r="K6" s="22">
        <f t="shared" si="1"/>
        <v>6000</v>
      </c>
      <c r="L6" s="22">
        <f t="shared" si="1"/>
        <v>8000</v>
      </c>
      <c r="M6" s="22">
        <f t="shared" si="1"/>
        <v>7000</v>
      </c>
      <c r="N6" s="22">
        <f t="shared" si="1"/>
        <v>7000</v>
      </c>
      <c r="O6" s="22">
        <f t="shared" si="1"/>
        <v>8000</v>
      </c>
      <c r="P6" s="118">
        <f t="shared" ref="P6:P9" si="2">SUM(D6:O6)</f>
        <v>65500</v>
      </c>
    </row>
    <row r="7" spans="1:16" s="9" customFormat="1" ht="15.5" x14ac:dyDescent="0.35">
      <c r="A7" s="112" t="s">
        <v>70</v>
      </c>
      <c r="B7" s="40" t="s">
        <v>6</v>
      </c>
      <c r="C7" s="42"/>
      <c r="D7" s="22">
        <f t="shared" ref="D7:O7" si="3">D13*$C$19</f>
        <v>2000</v>
      </c>
      <c r="E7" s="22">
        <f t="shared" si="3"/>
        <v>4000</v>
      </c>
      <c r="F7" s="22">
        <f t="shared" si="3"/>
        <v>4000</v>
      </c>
      <c r="G7" s="22">
        <f t="shared" si="3"/>
        <v>3000</v>
      </c>
      <c r="H7" s="22">
        <f t="shared" si="3"/>
        <v>3000</v>
      </c>
      <c r="I7" s="22">
        <f t="shared" si="3"/>
        <v>3000</v>
      </c>
      <c r="J7" s="22">
        <f t="shared" si="3"/>
        <v>3000</v>
      </c>
      <c r="K7" s="22">
        <f t="shared" si="3"/>
        <v>3000</v>
      </c>
      <c r="L7" s="22">
        <f t="shared" si="3"/>
        <v>2000</v>
      </c>
      <c r="M7" s="22">
        <f t="shared" si="3"/>
        <v>4000</v>
      </c>
      <c r="N7" s="22">
        <f t="shared" si="3"/>
        <v>4000</v>
      </c>
      <c r="O7" s="22">
        <f t="shared" si="3"/>
        <v>4000</v>
      </c>
      <c r="P7" s="118">
        <f t="shared" si="2"/>
        <v>39000</v>
      </c>
    </row>
    <row r="8" spans="1:16" s="9" customFormat="1" ht="15.5" x14ac:dyDescent="0.35">
      <c r="A8" s="112"/>
      <c r="B8" s="40" t="s">
        <v>6</v>
      </c>
      <c r="C8" s="42"/>
      <c r="D8" s="22">
        <f>D14*$C$20</f>
        <v>0</v>
      </c>
      <c r="E8" s="22">
        <f t="shared" ref="E8:O8" si="4">E14*$C$20</f>
        <v>0</v>
      </c>
      <c r="F8" s="22">
        <f t="shared" si="4"/>
        <v>0</v>
      </c>
      <c r="G8" s="22">
        <f t="shared" si="4"/>
        <v>0</v>
      </c>
      <c r="H8" s="22">
        <f t="shared" si="4"/>
        <v>0</v>
      </c>
      <c r="I8" s="22">
        <f t="shared" si="4"/>
        <v>0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22">
        <f t="shared" si="4"/>
        <v>0</v>
      </c>
      <c r="N8" s="22">
        <f t="shared" si="4"/>
        <v>0</v>
      </c>
      <c r="O8" s="22">
        <f t="shared" si="4"/>
        <v>0</v>
      </c>
      <c r="P8" s="118">
        <f t="shared" si="2"/>
        <v>0</v>
      </c>
    </row>
    <row r="9" spans="1:16" s="9" customFormat="1" ht="15.5" x14ac:dyDescent="0.35">
      <c r="A9" s="112" t="s">
        <v>4</v>
      </c>
      <c r="B9" s="40" t="s">
        <v>6</v>
      </c>
      <c r="C9" s="42"/>
      <c r="D9" s="22">
        <f t="shared" ref="D9:O9" si="5">D15*$C$21</f>
        <v>0</v>
      </c>
      <c r="E9" s="22">
        <f t="shared" si="5"/>
        <v>0</v>
      </c>
      <c r="F9" s="22">
        <f t="shared" si="5"/>
        <v>0</v>
      </c>
      <c r="G9" s="22">
        <f t="shared" si="5"/>
        <v>0</v>
      </c>
      <c r="H9" s="22">
        <f t="shared" si="5"/>
        <v>0</v>
      </c>
      <c r="I9" s="22">
        <f t="shared" si="5"/>
        <v>0</v>
      </c>
      <c r="J9" s="22">
        <f t="shared" si="5"/>
        <v>0</v>
      </c>
      <c r="K9" s="22">
        <f t="shared" si="5"/>
        <v>0</v>
      </c>
      <c r="L9" s="22">
        <f t="shared" si="5"/>
        <v>0</v>
      </c>
      <c r="M9" s="22">
        <f t="shared" si="5"/>
        <v>0</v>
      </c>
      <c r="N9" s="22">
        <f t="shared" si="5"/>
        <v>0</v>
      </c>
      <c r="O9" s="22">
        <f t="shared" si="5"/>
        <v>0</v>
      </c>
      <c r="P9" s="118">
        <f t="shared" si="2"/>
        <v>0</v>
      </c>
    </row>
    <row r="10" spans="1:16" s="9" customFormat="1" ht="15.5" x14ac:dyDescent="0.35">
      <c r="A10" s="21"/>
      <c r="B10" s="40"/>
      <c r="C10" s="4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6" s="9" customFormat="1" ht="15.5" x14ac:dyDescent="0.35">
      <c r="A11" s="21" t="s">
        <v>71</v>
      </c>
      <c r="B11" s="40"/>
      <c r="C11" s="42"/>
      <c r="D11" s="22">
        <f t="shared" ref="D11:O11" si="6">SUM(D12:D15)</f>
        <v>30</v>
      </c>
      <c r="E11" s="22">
        <f t="shared" si="6"/>
        <v>55</v>
      </c>
      <c r="F11" s="22">
        <f t="shared" si="6"/>
        <v>60</v>
      </c>
      <c r="G11" s="22">
        <f t="shared" si="6"/>
        <v>55</v>
      </c>
      <c r="H11" s="22">
        <f t="shared" si="6"/>
        <v>65</v>
      </c>
      <c r="I11" s="22">
        <f t="shared" si="6"/>
        <v>65</v>
      </c>
      <c r="J11" s="22">
        <f t="shared" si="6"/>
        <v>75</v>
      </c>
      <c r="K11" s="22">
        <f t="shared" si="6"/>
        <v>75</v>
      </c>
      <c r="L11" s="22">
        <f t="shared" si="6"/>
        <v>90</v>
      </c>
      <c r="M11" s="22">
        <f t="shared" si="6"/>
        <v>90</v>
      </c>
      <c r="N11" s="22">
        <f t="shared" si="6"/>
        <v>90</v>
      </c>
      <c r="O11" s="22">
        <f t="shared" si="6"/>
        <v>100</v>
      </c>
    </row>
    <row r="12" spans="1:16" s="9" customFormat="1" ht="15" customHeight="1" x14ac:dyDescent="0.35">
      <c r="A12" s="111" t="str">
        <f>A6</f>
        <v>Группа товаров 1</v>
      </c>
      <c r="B12" s="40" t="s">
        <v>60</v>
      </c>
      <c r="C12" s="40"/>
      <c r="D12" s="25">
        <v>20</v>
      </c>
      <c r="E12" s="25">
        <v>35</v>
      </c>
      <c r="F12" s="25">
        <v>40</v>
      </c>
      <c r="G12" s="25">
        <v>40</v>
      </c>
      <c r="H12" s="25">
        <v>50</v>
      </c>
      <c r="I12" s="25">
        <v>50</v>
      </c>
      <c r="J12" s="25">
        <v>60</v>
      </c>
      <c r="K12" s="25">
        <v>60</v>
      </c>
      <c r="L12" s="25">
        <v>80</v>
      </c>
      <c r="M12" s="25">
        <v>70</v>
      </c>
      <c r="N12" s="25">
        <v>70</v>
      </c>
      <c r="O12" s="25">
        <v>80</v>
      </c>
    </row>
    <row r="13" spans="1:16" s="9" customFormat="1" ht="15.5" x14ac:dyDescent="0.35">
      <c r="A13" s="111" t="str">
        <f>A7</f>
        <v>Группа товаров 2</v>
      </c>
      <c r="B13" s="40" t="s">
        <v>60</v>
      </c>
      <c r="C13" s="40"/>
      <c r="D13" s="25">
        <v>10</v>
      </c>
      <c r="E13" s="25">
        <v>20</v>
      </c>
      <c r="F13" s="25">
        <v>20</v>
      </c>
      <c r="G13" s="25">
        <v>15</v>
      </c>
      <c r="H13" s="25">
        <v>15</v>
      </c>
      <c r="I13" s="25">
        <v>15</v>
      </c>
      <c r="J13" s="25">
        <v>15</v>
      </c>
      <c r="K13" s="25">
        <v>15</v>
      </c>
      <c r="L13" s="25">
        <v>10</v>
      </c>
      <c r="M13" s="25">
        <v>20</v>
      </c>
      <c r="N13" s="25">
        <v>20</v>
      </c>
      <c r="O13" s="25">
        <v>20</v>
      </c>
    </row>
    <row r="14" spans="1:16" s="9" customFormat="1" ht="15.5" x14ac:dyDescent="0.35">
      <c r="A14" s="111"/>
      <c r="B14" s="40" t="s">
        <v>60</v>
      </c>
      <c r="C14" s="40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s="9" customFormat="1" ht="15.5" x14ac:dyDescent="0.35">
      <c r="A15" s="21" t="s">
        <v>4</v>
      </c>
      <c r="B15" s="40" t="s">
        <v>60</v>
      </c>
      <c r="C15" s="40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6" s="9" customFormat="1" ht="15.5" x14ac:dyDescent="0.35">
      <c r="A16" s="21"/>
      <c r="B16" s="40"/>
      <c r="C16" s="4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s="9" customFormat="1" ht="15.5" x14ac:dyDescent="0.35">
      <c r="A17" s="24" t="s">
        <v>63</v>
      </c>
      <c r="B17" s="40"/>
      <c r="C17" s="4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s="9" customFormat="1" ht="15.5" x14ac:dyDescent="0.35">
      <c r="A18" s="112" t="str">
        <f>A6</f>
        <v>Группа товаров 1</v>
      </c>
      <c r="B18" s="40" t="s">
        <v>6</v>
      </c>
      <c r="C18" s="84">
        <v>100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  <c r="O18" s="23"/>
    </row>
    <row r="19" spans="1:15" s="9" customFormat="1" ht="15.5" x14ac:dyDescent="0.35">
      <c r="A19" s="112" t="str">
        <f>A7</f>
        <v>Группа товаров 2</v>
      </c>
      <c r="B19" s="40" t="s">
        <v>6</v>
      </c>
      <c r="C19" s="84">
        <v>200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  <c r="O19" s="23"/>
    </row>
    <row r="20" spans="1:15" s="9" customFormat="1" ht="15.5" x14ac:dyDescent="0.35">
      <c r="A20" s="111"/>
      <c r="B20" s="40" t="s">
        <v>6</v>
      </c>
      <c r="C20" s="84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  <c r="O20" s="23"/>
    </row>
    <row r="21" spans="1:15" s="9" customFormat="1" ht="15.5" x14ac:dyDescent="0.35">
      <c r="A21" s="21" t="s">
        <v>4</v>
      </c>
      <c r="B21" s="40" t="s">
        <v>6</v>
      </c>
      <c r="C21" s="84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  <c r="O21" s="23"/>
    </row>
    <row r="22" spans="1:15" s="9" customFormat="1" ht="15.5" x14ac:dyDescent="0.35">
      <c r="A22" s="21"/>
      <c r="B22" s="40"/>
      <c r="C22" s="4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/>
      <c r="O22" s="23"/>
    </row>
    <row r="23" spans="1:15" s="9" customFormat="1" ht="15.5" x14ac:dyDescent="0.35">
      <c r="A23" s="67" t="s">
        <v>27</v>
      </c>
      <c r="B23" s="58" t="s">
        <v>6</v>
      </c>
      <c r="C23" s="58"/>
      <c r="D23" s="59">
        <f t="shared" ref="D23:O23" si="7">SUM(D24:D31)</f>
        <v>1800</v>
      </c>
      <c r="E23" s="59">
        <f t="shared" si="7"/>
        <v>3375</v>
      </c>
      <c r="F23" s="59">
        <f t="shared" si="7"/>
        <v>3600</v>
      </c>
      <c r="G23" s="59">
        <f t="shared" si="7"/>
        <v>3150</v>
      </c>
      <c r="H23" s="59">
        <f t="shared" si="7"/>
        <v>3600</v>
      </c>
      <c r="I23" s="59">
        <f t="shared" si="7"/>
        <v>3600</v>
      </c>
      <c r="J23" s="59">
        <f t="shared" si="7"/>
        <v>4050</v>
      </c>
      <c r="K23" s="59">
        <f t="shared" si="7"/>
        <v>4050</v>
      </c>
      <c r="L23" s="59">
        <f t="shared" si="7"/>
        <v>4500</v>
      </c>
      <c r="M23" s="59">
        <f t="shared" si="7"/>
        <v>4950</v>
      </c>
      <c r="N23" s="59">
        <f t="shared" si="7"/>
        <v>4950</v>
      </c>
      <c r="O23" s="59">
        <f t="shared" si="7"/>
        <v>5400</v>
      </c>
    </row>
    <row r="24" spans="1:15" s="9" customFormat="1" ht="31" x14ac:dyDescent="0.35">
      <c r="A24" s="24" t="s">
        <v>75</v>
      </c>
      <c r="B24" s="113" t="s">
        <v>54</v>
      </c>
      <c r="C24" s="83">
        <v>0.4</v>
      </c>
      <c r="D24" s="22">
        <f t="shared" ref="D24:O24" si="8">D$5*$C$24</f>
        <v>1600</v>
      </c>
      <c r="E24" s="22">
        <f t="shared" si="8"/>
        <v>3000</v>
      </c>
      <c r="F24" s="22">
        <f t="shared" si="8"/>
        <v>3200</v>
      </c>
      <c r="G24" s="22">
        <f t="shared" si="8"/>
        <v>2800</v>
      </c>
      <c r="H24" s="22">
        <f t="shared" si="8"/>
        <v>3200</v>
      </c>
      <c r="I24" s="22">
        <f t="shared" si="8"/>
        <v>3200</v>
      </c>
      <c r="J24" s="22">
        <f t="shared" si="8"/>
        <v>3600</v>
      </c>
      <c r="K24" s="22">
        <f t="shared" si="8"/>
        <v>3600</v>
      </c>
      <c r="L24" s="22">
        <f t="shared" si="8"/>
        <v>4000</v>
      </c>
      <c r="M24" s="22">
        <f t="shared" si="8"/>
        <v>4400</v>
      </c>
      <c r="N24" s="22">
        <f t="shared" si="8"/>
        <v>4400</v>
      </c>
      <c r="O24" s="22">
        <f t="shared" si="8"/>
        <v>4800</v>
      </c>
    </row>
    <row r="25" spans="1:15" s="9" customFormat="1" ht="15.5" x14ac:dyDescent="0.35">
      <c r="A25" s="24" t="s">
        <v>76</v>
      </c>
      <c r="B25" s="113" t="s">
        <v>54</v>
      </c>
      <c r="C25" s="83">
        <v>0.05</v>
      </c>
      <c r="D25" s="22">
        <f t="shared" ref="D25:O25" si="9">D$5*$C$25</f>
        <v>200</v>
      </c>
      <c r="E25" s="22">
        <f t="shared" si="9"/>
        <v>375</v>
      </c>
      <c r="F25" s="22">
        <f t="shared" si="9"/>
        <v>400</v>
      </c>
      <c r="G25" s="22">
        <f t="shared" si="9"/>
        <v>350</v>
      </c>
      <c r="H25" s="22">
        <f t="shared" si="9"/>
        <v>400</v>
      </c>
      <c r="I25" s="22">
        <f t="shared" si="9"/>
        <v>400</v>
      </c>
      <c r="J25" s="22">
        <f t="shared" si="9"/>
        <v>450</v>
      </c>
      <c r="K25" s="22">
        <f t="shared" si="9"/>
        <v>450</v>
      </c>
      <c r="L25" s="22">
        <f t="shared" si="9"/>
        <v>500</v>
      </c>
      <c r="M25" s="22">
        <f t="shared" si="9"/>
        <v>550</v>
      </c>
      <c r="N25" s="22">
        <f t="shared" si="9"/>
        <v>550</v>
      </c>
      <c r="O25" s="22">
        <f t="shared" si="9"/>
        <v>600</v>
      </c>
    </row>
    <row r="26" spans="1:15" s="9" customFormat="1" ht="15.5" x14ac:dyDescent="0.35">
      <c r="A26" s="24" t="s">
        <v>65</v>
      </c>
      <c r="B26" s="113" t="s">
        <v>54</v>
      </c>
      <c r="C26" s="83"/>
      <c r="D26" s="22">
        <f t="shared" ref="D26:O26" si="10">D$5*$C$26</f>
        <v>0</v>
      </c>
      <c r="E26" s="22">
        <f t="shared" si="10"/>
        <v>0</v>
      </c>
      <c r="F26" s="22">
        <f t="shared" si="10"/>
        <v>0</v>
      </c>
      <c r="G26" s="22">
        <f t="shared" si="10"/>
        <v>0</v>
      </c>
      <c r="H26" s="22">
        <f t="shared" si="10"/>
        <v>0</v>
      </c>
      <c r="I26" s="22">
        <f t="shared" si="10"/>
        <v>0</v>
      </c>
      <c r="J26" s="22">
        <f t="shared" si="10"/>
        <v>0</v>
      </c>
      <c r="K26" s="22">
        <f t="shared" si="10"/>
        <v>0</v>
      </c>
      <c r="L26" s="22">
        <f t="shared" si="10"/>
        <v>0</v>
      </c>
      <c r="M26" s="22">
        <f t="shared" si="10"/>
        <v>0</v>
      </c>
      <c r="N26" s="22">
        <f t="shared" si="10"/>
        <v>0</v>
      </c>
      <c r="O26" s="22">
        <f t="shared" si="10"/>
        <v>0</v>
      </c>
    </row>
    <row r="27" spans="1:15" s="9" customFormat="1" ht="15.5" x14ac:dyDescent="0.35">
      <c r="A27" s="21"/>
      <c r="B27" s="113" t="s">
        <v>54</v>
      </c>
      <c r="C27" s="83"/>
      <c r="D27" s="22">
        <f t="shared" ref="D27:O27" si="11">D$5*$C$27</f>
        <v>0</v>
      </c>
      <c r="E27" s="22">
        <f t="shared" si="11"/>
        <v>0</v>
      </c>
      <c r="F27" s="22">
        <f t="shared" si="11"/>
        <v>0</v>
      </c>
      <c r="G27" s="22">
        <f t="shared" si="11"/>
        <v>0</v>
      </c>
      <c r="H27" s="22">
        <f t="shared" si="11"/>
        <v>0</v>
      </c>
      <c r="I27" s="22">
        <f t="shared" si="11"/>
        <v>0</v>
      </c>
      <c r="J27" s="22">
        <f t="shared" si="11"/>
        <v>0</v>
      </c>
      <c r="K27" s="22">
        <f t="shared" si="11"/>
        <v>0</v>
      </c>
      <c r="L27" s="22">
        <f t="shared" si="11"/>
        <v>0</v>
      </c>
      <c r="M27" s="22">
        <f t="shared" si="11"/>
        <v>0</v>
      </c>
      <c r="N27" s="22">
        <f t="shared" si="11"/>
        <v>0</v>
      </c>
      <c r="O27" s="22">
        <f t="shared" si="11"/>
        <v>0</v>
      </c>
    </row>
    <row r="28" spans="1:15" s="9" customFormat="1" ht="15.5" x14ac:dyDescent="0.35">
      <c r="A28" s="24"/>
      <c r="B28" s="113" t="s">
        <v>54</v>
      </c>
      <c r="C28" s="83"/>
      <c r="D28" s="22">
        <f t="shared" ref="D28:O28" si="12">D$5*$C$28</f>
        <v>0</v>
      </c>
      <c r="E28" s="22">
        <f t="shared" si="12"/>
        <v>0</v>
      </c>
      <c r="F28" s="22">
        <f t="shared" si="12"/>
        <v>0</v>
      </c>
      <c r="G28" s="22">
        <f t="shared" si="12"/>
        <v>0</v>
      </c>
      <c r="H28" s="22">
        <f t="shared" si="12"/>
        <v>0</v>
      </c>
      <c r="I28" s="22">
        <f t="shared" si="12"/>
        <v>0</v>
      </c>
      <c r="J28" s="22">
        <f t="shared" si="12"/>
        <v>0</v>
      </c>
      <c r="K28" s="22">
        <f t="shared" si="12"/>
        <v>0</v>
      </c>
      <c r="L28" s="22">
        <f t="shared" si="12"/>
        <v>0</v>
      </c>
      <c r="M28" s="22">
        <f t="shared" si="12"/>
        <v>0</v>
      </c>
      <c r="N28" s="22">
        <f t="shared" si="12"/>
        <v>0</v>
      </c>
      <c r="O28" s="22">
        <f t="shared" si="12"/>
        <v>0</v>
      </c>
    </row>
    <row r="29" spans="1:15" s="9" customFormat="1" ht="15.5" x14ac:dyDescent="0.35">
      <c r="A29" s="24"/>
      <c r="B29" s="113" t="s">
        <v>54</v>
      </c>
      <c r="C29" s="83"/>
      <c r="D29" s="22">
        <f t="shared" ref="D29:O29" si="13">D$5*$C$29</f>
        <v>0</v>
      </c>
      <c r="E29" s="22">
        <f t="shared" si="13"/>
        <v>0</v>
      </c>
      <c r="F29" s="22">
        <f t="shared" si="13"/>
        <v>0</v>
      </c>
      <c r="G29" s="22">
        <f t="shared" si="13"/>
        <v>0</v>
      </c>
      <c r="H29" s="22">
        <f t="shared" si="13"/>
        <v>0</v>
      </c>
      <c r="I29" s="22">
        <f t="shared" si="13"/>
        <v>0</v>
      </c>
      <c r="J29" s="22">
        <f t="shared" si="13"/>
        <v>0</v>
      </c>
      <c r="K29" s="22">
        <f t="shared" si="13"/>
        <v>0</v>
      </c>
      <c r="L29" s="22">
        <f t="shared" si="13"/>
        <v>0</v>
      </c>
      <c r="M29" s="22">
        <f t="shared" si="13"/>
        <v>0</v>
      </c>
      <c r="N29" s="22">
        <f t="shared" si="13"/>
        <v>0</v>
      </c>
      <c r="O29" s="22">
        <f t="shared" si="13"/>
        <v>0</v>
      </c>
    </row>
    <row r="30" spans="1:15" s="9" customFormat="1" ht="15.5" x14ac:dyDescent="0.35">
      <c r="A30" s="21" t="s">
        <v>4</v>
      </c>
      <c r="B30" s="113" t="s">
        <v>54</v>
      </c>
      <c r="C30" s="83"/>
      <c r="D30" s="22">
        <f t="shared" ref="D30:O30" si="14">D$5*$C$30</f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22">
        <f t="shared" si="14"/>
        <v>0</v>
      </c>
      <c r="I30" s="22">
        <f t="shared" si="14"/>
        <v>0</v>
      </c>
      <c r="J30" s="22">
        <f t="shared" si="14"/>
        <v>0</v>
      </c>
      <c r="K30" s="22">
        <f t="shared" si="14"/>
        <v>0</v>
      </c>
      <c r="L30" s="22">
        <f t="shared" si="14"/>
        <v>0</v>
      </c>
      <c r="M30" s="22">
        <f t="shared" si="14"/>
        <v>0</v>
      </c>
      <c r="N30" s="22">
        <f t="shared" si="14"/>
        <v>0</v>
      </c>
      <c r="O30" s="22">
        <f t="shared" si="14"/>
        <v>0</v>
      </c>
    </row>
    <row r="31" spans="1:15" s="9" customFormat="1" ht="15.5" x14ac:dyDescent="0.35">
      <c r="A31" s="21"/>
      <c r="B31" s="113"/>
      <c r="C31" s="40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s="9" customFormat="1" ht="15.5" x14ac:dyDescent="0.35">
      <c r="A32" s="68" t="s">
        <v>28</v>
      </c>
      <c r="B32" s="55" t="s">
        <v>6</v>
      </c>
      <c r="C32" s="56"/>
      <c r="D32" s="57">
        <f t="shared" ref="D32:O32" si="15">D5-D23</f>
        <v>2200</v>
      </c>
      <c r="E32" s="57">
        <f t="shared" si="15"/>
        <v>4125</v>
      </c>
      <c r="F32" s="57">
        <f t="shared" si="15"/>
        <v>4400</v>
      </c>
      <c r="G32" s="57">
        <f t="shared" si="15"/>
        <v>3850</v>
      </c>
      <c r="H32" s="57">
        <f t="shared" si="15"/>
        <v>4400</v>
      </c>
      <c r="I32" s="57">
        <f t="shared" si="15"/>
        <v>4400</v>
      </c>
      <c r="J32" s="57">
        <f t="shared" si="15"/>
        <v>4950</v>
      </c>
      <c r="K32" s="57">
        <f t="shared" si="15"/>
        <v>4950</v>
      </c>
      <c r="L32" s="57">
        <f t="shared" si="15"/>
        <v>5500</v>
      </c>
      <c r="M32" s="57">
        <f t="shared" si="15"/>
        <v>6050</v>
      </c>
      <c r="N32" s="57">
        <f t="shared" si="15"/>
        <v>6050</v>
      </c>
      <c r="O32" s="57">
        <f t="shared" si="15"/>
        <v>6600</v>
      </c>
    </row>
    <row r="33" spans="1:18" s="9" customFormat="1" ht="14" x14ac:dyDescent="0.35">
      <c r="A33" s="76" t="s">
        <v>25</v>
      </c>
      <c r="B33" s="77" t="s">
        <v>19</v>
      </c>
      <c r="C33" s="78"/>
      <c r="D33" s="79">
        <f t="shared" ref="D33:O33" si="16">IF(D5&gt;0,D32/D5,0)</f>
        <v>0.55000000000000004</v>
      </c>
      <c r="E33" s="79">
        <f t="shared" si="16"/>
        <v>0.55000000000000004</v>
      </c>
      <c r="F33" s="79">
        <f t="shared" si="16"/>
        <v>0.55000000000000004</v>
      </c>
      <c r="G33" s="79">
        <f t="shared" si="16"/>
        <v>0.55000000000000004</v>
      </c>
      <c r="H33" s="79">
        <f t="shared" si="16"/>
        <v>0.55000000000000004</v>
      </c>
      <c r="I33" s="79">
        <f t="shared" si="16"/>
        <v>0.55000000000000004</v>
      </c>
      <c r="J33" s="79">
        <f t="shared" si="16"/>
        <v>0.55000000000000004</v>
      </c>
      <c r="K33" s="79">
        <f t="shared" si="16"/>
        <v>0.55000000000000004</v>
      </c>
      <c r="L33" s="79">
        <f t="shared" si="16"/>
        <v>0.55000000000000004</v>
      </c>
      <c r="M33" s="79">
        <f t="shared" si="16"/>
        <v>0.55000000000000004</v>
      </c>
      <c r="N33" s="79">
        <f t="shared" si="16"/>
        <v>0.55000000000000004</v>
      </c>
      <c r="O33" s="79">
        <f t="shared" si="16"/>
        <v>0.55000000000000004</v>
      </c>
    </row>
    <row r="34" spans="1:18" s="9" customFormat="1" ht="15.5" x14ac:dyDescent="0.35">
      <c r="A34" s="67" t="s">
        <v>29</v>
      </c>
      <c r="B34" s="58" t="s">
        <v>6</v>
      </c>
      <c r="C34" s="59"/>
      <c r="D34" s="59">
        <f t="shared" ref="D34:O34" si="17">SUM(D35:D46)</f>
        <v>3224.1666666666665</v>
      </c>
      <c r="E34" s="59">
        <f t="shared" si="17"/>
        <v>2924.1666666666665</v>
      </c>
      <c r="F34" s="59">
        <f t="shared" si="17"/>
        <v>2924.1666666666665</v>
      </c>
      <c r="G34" s="59">
        <f t="shared" si="17"/>
        <v>3124.1666666666665</v>
      </c>
      <c r="H34" s="59">
        <f t="shared" si="17"/>
        <v>2924.1666666666665</v>
      </c>
      <c r="I34" s="59">
        <f t="shared" si="17"/>
        <v>2924.1666666666665</v>
      </c>
      <c r="J34" s="59">
        <f t="shared" si="17"/>
        <v>3024.1666666666665</v>
      </c>
      <c r="K34" s="59">
        <f t="shared" si="17"/>
        <v>3024.1666666666665</v>
      </c>
      <c r="L34" s="59">
        <f t="shared" si="17"/>
        <v>2924.1666666666665</v>
      </c>
      <c r="M34" s="59">
        <f t="shared" si="17"/>
        <v>3024.1666666666665</v>
      </c>
      <c r="N34" s="59">
        <f t="shared" si="17"/>
        <v>2924.1666666666665</v>
      </c>
      <c r="O34" s="59">
        <f t="shared" si="17"/>
        <v>2924.1666666666665</v>
      </c>
      <c r="Q34" s="115"/>
      <c r="R34" s="115"/>
    </row>
    <row r="35" spans="1:18" s="9" customFormat="1" ht="15.5" x14ac:dyDescent="0.35">
      <c r="A35" s="24" t="s">
        <v>72</v>
      </c>
      <c r="B35" s="113" t="s">
        <v>6</v>
      </c>
      <c r="C35" s="86"/>
      <c r="D35" s="25">
        <v>100</v>
      </c>
      <c r="E35" s="25">
        <v>100</v>
      </c>
      <c r="F35" s="25">
        <v>100</v>
      </c>
      <c r="G35" s="25">
        <v>100</v>
      </c>
      <c r="H35" s="25">
        <v>100</v>
      </c>
      <c r="I35" s="25">
        <v>100</v>
      </c>
      <c r="J35" s="25">
        <v>100</v>
      </c>
      <c r="K35" s="25">
        <v>100</v>
      </c>
      <c r="L35" s="25">
        <v>100</v>
      </c>
      <c r="M35" s="25">
        <v>100</v>
      </c>
      <c r="N35" s="25">
        <v>100</v>
      </c>
      <c r="O35" s="25">
        <v>100</v>
      </c>
      <c r="Q35" s="115"/>
      <c r="R35" s="115"/>
    </row>
    <row r="36" spans="1:18" s="9" customFormat="1" ht="15.5" x14ac:dyDescent="0.35">
      <c r="A36" s="24" t="s">
        <v>73</v>
      </c>
      <c r="B36" s="113" t="s">
        <v>6</v>
      </c>
      <c r="C36" s="86"/>
      <c r="D36" s="25">
        <v>50</v>
      </c>
      <c r="E36" s="25">
        <v>50</v>
      </c>
      <c r="F36" s="25">
        <v>50</v>
      </c>
      <c r="G36" s="25">
        <v>50</v>
      </c>
      <c r="H36" s="25">
        <v>50</v>
      </c>
      <c r="I36" s="25">
        <v>50</v>
      </c>
      <c r="J36" s="25">
        <v>50</v>
      </c>
      <c r="K36" s="25">
        <v>50</v>
      </c>
      <c r="L36" s="25">
        <v>50</v>
      </c>
      <c r="M36" s="25">
        <v>50</v>
      </c>
      <c r="N36" s="25">
        <v>50</v>
      </c>
      <c r="O36" s="25">
        <v>50</v>
      </c>
      <c r="Q36" s="115"/>
      <c r="R36" s="115"/>
    </row>
    <row r="37" spans="1:18" s="9" customFormat="1" ht="15.5" x14ac:dyDescent="0.35">
      <c r="A37" s="24" t="s">
        <v>74</v>
      </c>
      <c r="B37" s="113" t="s">
        <v>6</v>
      </c>
      <c r="C37" s="86"/>
      <c r="D37" s="25">
        <v>1200</v>
      </c>
      <c r="E37" s="25">
        <v>1200</v>
      </c>
      <c r="F37" s="25">
        <v>1200</v>
      </c>
      <c r="G37" s="25">
        <v>1200</v>
      </c>
      <c r="H37" s="25">
        <v>1200</v>
      </c>
      <c r="I37" s="25">
        <v>1200</v>
      </c>
      <c r="J37" s="25">
        <v>1200</v>
      </c>
      <c r="K37" s="25">
        <v>1200</v>
      </c>
      <c r="L37" s="25">
        <v>1200</v>
      </c>
      <c r="M37" s="25">
        <v>1200</v>
      </c>
      <c r="N37" s="25">
        <v>1200</v>
      </c>
      <c r="O37" s="25">
        <v>1200</v>
      </c>
      <c r="Q37" s="115"/>
      <c r="R37" s="115"/>
    </row>
    <row r="38" spans="1:18" s="9" customFormat="1" ht="15.5" x14ac:dyDescent="0.35">
      <c r="A38" s="21" t="s">
        <v>46</v>
      </c>
      <c r="B38" s="40" t="s">
        <v>6</v>
      </c>
      <c r="C38" s="86"/>
      <c r="D38" s="25">
        <v>300</v>
      </c>
      <c r="E38" s="25"/>
      <c r="F38" s="25"/>
      <c r="G38" s="25">
        <v>100</v>
      </c>
      <c r="H38" s="25"/>
      <c r="I38" s="25"/>
      <c r="J38" s="25">
        <v>100</v>
      </c>
      <c r="K38" s="25"/>
      <c r="L38" s="25"/>
      <c r="M38" s="25">
        <v>100</v>
      </c>
      <c r="N38" s="25"/>
      <c r="O38" s="25"/>
      <c r="Q38" s="8"/>
      <c r="R38" s="8"/>
    </row>
    <row r="39" spans="1:18" s="9" customFormat="1" ht="31" x14ac:dyDescent="0.35">
      <c r="A39" s="21" t="s">
        <v>5</v>
      </c>
      <c r="B39" s="113" t="s">
        <v>48</v>
      </c>
      <c r="C39" s="85">
        <v>0.1</v>
      </c>
      <c r="D39" s="22">
        <f t="shared" ref="D39:O39" si="18">($P$5*$C$39)/12</f>
        <v>870.83333333333337</v>
      </c>
      <c r="E39" s="22">
        <f t="shared" si="18"/>
        <v>870.83333333333337</v>
      </c>
      <c r="F39" s="22">
        <f t="shared" si="18"/>
        <v>870.83333333333337</v>
      </c>
      <c r="G39" s="22">
        <f t="shared" si="18"/>
        <v>870.83333333333337</v>
      </c>
      <c r="H39" s="22">
        <f t="shared" si="18"/>
        <v>870.83333333333337</v>
      </c>
      <c r="I39" s="22">
        <f t="shared" si="18"/>
        <v>870.83333333333337</v>
      </c>
      <c r="J39" s="22">
        <f t="shared" si="18"/>
        <v>870.83333333333337</v>
      </c>
      <c r="K39" s="22">
        <f t="shared" si="18"/>
        <v>870.83333333333337</v>
      </c>
      <c r="L39" s="22">
        <f t="shared" si="18"/>
        <v>870.83333333333337</v>
      </c>
      <c r="M39" s="22">
        <f t="shared" si="18"/>
        <v>870.83333333333337</v>
      </c>
      <c r="N39" s="22">
        <f t="shared" si="18"/>
        <v>870.83333333333337</v>
      </c>
      <c r="O39" s="22">
        <f t="shared" si="18"/>
        <v>870.83333333333337</v>
      </c>
      <c r="Q39" s="8"/>
      <c r="R39" s="8"/>
    </row>
    <row r="40" spans="1:18" s="9" customFormat="1" ht="31" x14ac:dyDescent="0.35">
      <c r="A40" s="21" t="s">
        <v>45</v>
      </c>
      <c r="B40" s="113" t="s">
        <v>48</v>
      </c>
      <c r="C40" s="85">
        <v>0.05</v>
      </c>
      <c r="D40" s="22">
        <f t="shared" ref="D40:O40" si="19">($P$5*$C$40)/12</f>
        <v>435.41666666666669</v>
      </c>
      <c r="E40" s="22">
        <f t="shared" si="19"/>
        <v>435.41666666666669</v>
      </c>
      <c r="F40" s="22">
        <f t="shared" si="19"/>
        <v>435.41666666666669</v>
      </c>
      <c r="G40" s="22">
        <f t="shared" si="19"/>
        <v>435.41666666666669</v>
      </c>
      <c r="H40" s="22">
        <f t="shared" si="19"/>
        <v>435.41666666666669</v>
      </c>
      <c r="I40" s="22">
        <f t="shared" si="19"/>
        <v>435.41666666666669</v>
      </c>
      <c r="J40" s="22">
        <f t="shared" si="19"/>
        <v>435.41666666666669</v>
      </c>
      <c r="K40" s="22">
        <f t="shared" si="19"/>
        <v>435.41666666666669</v>
      </c>
      <c r="L40" s="22">
        <f t="shared" si="19"/>
        <v>435.41666666666669</v>
      </c>
      <c r="M40" s="22">
        <f t="shared" si="19"/>
        <v>435.41666666666669</v>
      </c>
      <c r="N40" s="22">
        <f t="shared" si="19"/>
        <v>435.41666666666669</v>
      </c>
      <c r="O40" s="22">
        <f t="shared" si="19"/>
        <v>435.41666666666669</v>
      </c>
      <c r="Q40" s="115"/>
      <c r="R40" s="8"/>
    </row>
    <row r="41" spans="1:18" s="9" customFormat="1" ht="30" customHeight="1" x14ac:dyDescent="0.35">
      <c r="A41" s="24" t="s">
        <v>68</v>
      </c>
      <c r="B41" s="113" t="s">
        <v>48</v>
      </c>
      <c r="C41" s="85">
        <v>0.02</v>
      </c>
      <c r="D41" s="22">
        <f t="shared" ref="D41:O41" si="20">($P$5*$C$41)/12</f>
        <v>174.16666666666666</v>
      </c>
      <c r="E41" s="22">
        <f t="shared" si="20"/>
        <v>174.16666666666666</v>
      </c>
      <c r="F41" s="22">
        <f t="shared" si="20"/>
        <v>174.16666666666666</v>
      </c>
      <c r="G41" s="22">
        <f t="shared" si="20"/>
        <v>174.16666666666666</v>
      </c>
      <c r="H41" s="22">
        <f t="shared" si="20"/>
        <v>174.16666666666666</v>
      </c>
      <c r="I41" s="22">
        <f t="shared" si="20"/>
        <v>174.16666666666666</v>
      </c>
      <c r="J41" s="22">
        <f t="shared" si="20"/>
        <v>174.16666666666666</v>
      </c>
      <c r="K41" s="22">
        <f t="shared" si="20"/>
        <v>174.16666666666666</v>
      </c>
      <c r="L41" s="22">
        <f t="shared" si="20"/>
        <v>174.16666666666666</v>
      </c>
      <c r="M41" s="22">
        <f t="shared" si="20"/>
        <v>174.16666666666666</v>
      </c>
      <c r="N41" s="22">
        <f t="shared" si="20"/>
        <v>174.16666666666666</v>
      </c>
      <c r="O41" s="22">
        <f t="shared" si="20"/>
        <v>174.16666666666666</v>
      </c>
      <c r="Q41" s="8"/>
      <c r="R41" s="115"/>
    </row>
    <row r="42" spans="1:18" s="9" customFormat="1" ht="31" x14ac:dyDescent="0.35">
      <c r="A42" s="24" t="s">
        <v>64</v>
      </c>
      <c r="B42" s="113" t="s">
        <v>6</v>
      </c>
      <c r="C42" s="86"/>
      <c r="D42" s="25"/>
      <c r="E42" s="25"/>
      <c r="F42" s="25"/>
      <c r="G42" s="25">
        <v>100</v>
      </c>
      <c r="H42" s="25"/>
      <c r="I42" s="25"/>
      <c r="J42" s="25"/>
      <c r="K42" s="25">
        <v>100</v>
      </c>
      <c r="L42" s="25"/>
      <c r="M42" s="25"/>
      <c r="N42" s="25"/>
      <c r="O42" s="25"/>
      <c r="Q42" s="8"/>
      <c r="R42" s="115"/>
    </row>
    <row r="43" spans="1:18" s="9" customFormat="1" ht="15.5" x14ac:dyDescent="0.35">
      <c r="A43" s="24" t="s">
        <v>47</v>
      </c>
      <c r="B43" s="116" t="s">
        <v>6</v>
      </c>
      <c r="C43" s="86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Q43" s="8"/>
      <c r="R43" s="8"/>
    </row>
    <row r="44" spans="1:18" s="9" customFormat="1" ht="15.5" x14ac:dyDescent="0.35">
      <c r="A44" s="24"/>
      <c r="B44" s="116" t="s">
        <v>6</v>
      </c>
      <c r="C44" s="8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Q44" s="8"/>
      <c r="R44" s="8"/>
    </row>
    <row r="45" spans="1:18" s="9" customFormat="1" ht="15.5" x14ac:dyDescent="0.35">
      <c r="A45" s="21" t="s">
        <v>4</v>
      </c>
      <c r="B45" s="116" t="s">
        <v>6</v>
      </c>
      <c r="C45" s="81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R45" s="8"/>
    </row>
    <row r="46" spans="1:18" s="9" customFormat="1" ht="15.5" x14ac:dyDescent="0.35">
      <c r="A46" s="24" t="s">
        <v>59</v>
      </c>
      <c r="B46" s="41" t="s">
        <v>6</v>
      </c>
      <c r="C46" s="81"/>
      <c r="D46" s="22">
        <f>D66</f>
        <v>93.75</v>
      </c>
      <c r="E46" s="22">
        <f t="shared" ref="E46:O46" si="21">E66</f>
        <v>93.75</v>
      </c>
      <c r="F46" s="22">
        <f t="shared" si="21"/>
        <v>93.75</v>
      </c>
      <c r="G46" s="22">
        <f t="shared" si="21"/>
        <v>93.75</v>
      </c>
      <c r="H46" s="22">
        <f t="shared" si="21"/>
        <v>93.75</v>
      </c>
      <c r="I46" s="22">
        <f t="shared" si="21"/>
        <v>93.75</v>
      </c>
      <c r="J46" s="22">
        <f t="shared" si="21"/>
        <v>93.75</v>
      </c>
      <c r="K46" s="22">
        <f t="shared" si="21"/>
        <v>93.75</v>
      </c>
      <c r="L46" s="22">
        <f t="shared" si="21"/>
        <v>93.75</v>
      </c>
      <c r="M46" s="22">
        <f t="shared" si="21"/>
        <v>93.75</v>
      </c>
      <c r="N46" s="22">
        <f t="shared" si="21"/>
        <v>93.75</v>
      </c>
      <c r="O46" s="22">
        <f t="shared" si="21"/>
        <v>93.75</v>
      </c>
    </row>
    <row r="47" spans="1:18" s="9" customFormat="1" ht="15.5" x14ac:dyDescent="0.35">
      <c r="A47" s="67" t="s">
        <v>30</v>
      </c>
      <c r="B47" s="58" t="s">
        <v>6</v>
      </c>
      <c r="C47" s="59"/>
      <c r="D47" s="59">
        <f t="shared" ref="D47:O47" si="22">D32-D34</f>
        <v>-1024.1666666666665</v>
      </c>
      <c r="E47" s="59">
        <f t="shared" si="22"/>
        <v>1200.8333333333335</v>
      </c>
      <c r="F47" s="59">
        <f t="shared" si="22"/>
        <v>1475.8333333333335</v>
      </c>
      <c r="G47" s="59">
        <f t="shared" si="22"/>
        <v>725.83333333333348</v>
      </c>
      <c r="H47" s="59">
        <f t="shared" si="22"/>
        <v>1475.8333333333335</v>
      </c>
      <c r="I47" s="59">
        <f t="shared" si="22"/>
        <v>1475.8333333333335</v>
      </c>
      <c r="J47" s="59">
        <f t="shared" si="22"/>
        <v>1925.8333333333335</v>
      </c>
      <c r="K47" s="59">
        <f t="shared" si="22"/>
        <v>1925.8333333333335</v>
      </c>
      <c r="L47" s="59">
        <f t="shared" si="22"/>
        <v>2575.8333333333335</v>
      </c>
      <c r="M47" s="59">
        <f t="shared" si="22"/>
        <v>3025.8333333333335</v>
      </c>
      <c r="N47" s="59">
        <f t="shared" si="22"/>
        <v>3125.8333333333335</v>
      </c>
      <c r="O47" s="59">
        <f t="shared" si="22"/>
        <v>3675.8333333333335</v>
      </c>
    </row>
    <row r="48" spans="1:18" s="9" customFormat="1" ht="14" x14ac:dyDescent="0.35">
      <c r="A48" s="76" t="s">
        <v>8</v>
      </c>
      <c r="B48" s="77" t="s">
        <v>19</v>
      </c>
      <c r="C48" s="78"/>
      <c r="D48" s="79">
        <f t="shared" ref="D48:O48" si="23">D47/D5</f>
        <v>-0.25604166666666661</v>
      </c>
      <c r="E48" s="79">
        <f t="shared" si="23"/>
        <v>0.16011111111111112</v>
      </c>
      <c r="F48" s="79">
        <f t="shared" si="23"/>
        <v>0.18447916666666669</v>
      </c>
      <c r="G48" s="79">
        <f t="shared" si="23"/>
        <v>0.10369047619047621</v>
      </c>
      <c r="H48" s="79">
        <f t="shared" si="23"/>
        <v>0.18447916666666669</v>
      </c>
      <c r="I48" s="79">
        <f t="shared" si="23"/>
        <v>0.18447916666666669</v>
      </c>
      <c r="J48" s="79">
        <f t="shared" si="23"/>
        <v>0.21398148148148149</v>
      </c>
      <c r="K48" s="79">
        <f t="shared" si="23"/>
        <v>0.21398148148148149</v>
      </c>
      <c r="L48" s="79">
        <f t="shared" si="23"/>
        <v>0.25758333333333333</v>
      </c>
      <c r="M48" s="79">
        <f t="shared" si="23"/>
        <v>0.27507575757575758</v>
      </c>
      <c r="N48" s="79">
        <f t="shared" si="23"/>
        <v>0.28416666666666668</v>
      </c>
      <c r="O48" s="79">
        <f t="shared" si="23"/>
        <v>0.30631944444444448</v>
      </c>
    </row>
    <row r="49" spans="1:21" s="9" customFormat="1" ht="31" x14ac:dyDescent="0.35">
      <c r="A49" s="108" t="s">
        <v>31</v>
      </c>
      <c r="B49" s="94" t="s">
        <v>6</v>
      </c>
      <c r="C49" s="96"/>
      <c r="D49" s="96">
        <f>SUM(D50:D53)</f>
        <v>106</v>
      </c>
      <c r="E49" s="96">
        <f t="shared" ref="E49:O49" si="24">SUM(E50:E53)</f>
        <v>106</v>
      </c>
      <c r="F49" s="96">
        <f t="shared" si="24"/>
        <v>106</v>
      </c>
      <c r="G49" s="96">
        <f t="shared" si="24"/>
        <v>106</v>
      </c>
      <c r="H49" s="96">
        <f t="shared" si="24"/>
        <v>106</v>
      </c>
      <c r="I49" s="96">
        <f t="shared" si="24"/>
        <v>106</v>
      </c>
      <c r="J49" s="96">
        <f t="shared" si="24"/>
        <v>106</v>
      </c>
      <c r="K49" s="96">
        <f t="shared" si="24"/>
        <v>106</v>
      </c>
      <c r="L49" s="96">
        <f t="shared" si="24"/>
        <v>106</v>
      </c>
      <c r="M49" s="96">
        <f t="shared" si="24"/>
        <v>106</v>
      </c>
      <c r="N49" s="96">
        <f t="shared" si="24"/>
        <v>106</v>
      </c>
      <c r="O49" s="96">
        <f t="shared" si="24"/>
        <v>106</v>
      </c>
    </row>
    <row r="50" spans="1:21" s="9" customFormat="1" ht="15.5" x14ac:dyDescent="0.35">
      <c r="A50" s="26" t="s">
        <v>2</v>
      </c>
      <c r="B50" s="40" t="s">
        <v>6</v>
      </c>
      <c r="C50" s="2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7"/>
      <c r="O50" s="27"/>
    </row>
    <row r="51" spans="1:21" s="9" customFormat="1" ht="15.5" x14ac:dyDescent="0.35">
      <c r="A51" s="26" t="s">
        <v>4</v>
      </c>
      <c r="B51" s="40" t="s">
        <v>6</v>
      </c>
      <c r="C51" s="2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7"/>
      <c r="O51" s="27"/>
    </row>
    <row r="52" spans="1:21" s="9" customFormat="1" ht="15.5" x14ac:dyDescent="0.35">
      <c r="A52" s="26"/>
      <c r="B52" s="40" t="s">
        <v>6</v>
      </c>
      <c r="C52" s="2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7"/>
      <c r="O52" s="27"/>
      <c r="Q52" s="115"/>
    </row>
    <row r="53" spans="1:21" s="9" customFormat="1" ht="30" customHeight="1" x14ac:dyDescent="0.35">
      <c r="A53" s="124" t="s">
        <v>55</v>
      </c>
      <c r="B53" s="42" t="s">
        <v>6</v>
      </c>
      <c r="C53" s="22"/>
      <c r="D53" s="25">
        <v>106</v>
      </c>
      <c r="E53" s="25">
        <v>106</v>
      </c>
      <c r="F53" s="25">
        <v>106</v>
      </c>
      <c r="G53" s="25">
        <v>106</v>
      </c>
      <c r="H53" s="25">
        <v>106</v>
      </c>
      <c r="I53" s="25">
        <v>106</v>
      </c>
      <c r="J53" s="25">
        <v>106</v>
      </c>
      <c r="K53" s="25">
        <v>106</v>
      </c>
      <c r="L53" s="25">
        <v>106</v>
      </c>
      <c r="M53" s="25">
        <v>106</v>
      </c>
      <c r="N53" s="25">
        <v>106</v>
      </c>
      <c r="O53" s="25">
        <v>106</v>
      </c>
      <c r="P53" s="131" t="s">
        <v>67</v>
      </c>
      <c r="Q53" s="132"/>
      <c r="R53" s="132"/>
      <c r="S53" s="132"/>
      <c r="T53" s="132"/>
      <c r="U53" s="132"/>
    </row>
    <row r="54" spans="1:21" s="9" customFormat="1" ht="15.5" x14ac:dyDescent="0.35">
      <c r="A54" s="68" t="s">
        <v>32</v>
      </c>
      <c r="B54" s="55" t="s">
        <v>6</v>
      </c>
      <c r="C54" s="57"/>
      <c r="D54" s="57">
        <f>D47-D49</f>
        <v>-1130.1666666666665</v>
      </c>
      <c r="E54" s="57">
        <f t="shared" ref="E54:O54" si="25">E47-E49</f>
        <v>1094.8333333333335</v>
      </c>
      <c r="F54" s="57">
        <f t="shared" si="25"/>
        <v>1369.8333333333335</v>
      </c>
      <c r="G54" s="57">
        <f t="shared" si="25"/>
        <v>619.83333333333348</v>
      </c>
      <c r="H54" s="57">
        <f t="shared" si="25"/>
        <v>1369.8333333333335</v>
      </c>
      <c r="I54" s="57">
        <f t="shared" si="25"/>
        <v>1369.8333333333335</v>
      </c>
      <c r="J54" s="57">
        <f t="shared" si="25"/>
        <v>1819.8333333333335</v>
      </c>
      <c r="K54" s="57">
        <f t="shared" si="25"/>
        <v>1819.8333333333335</v>
      </c>
      <c r="L54" s="57">
        <f t="shared" si="25"/>
        <v>2469.8333333333335</v>
      </c>
      <c r="M54" s="57">
        <f t="shared" si="25"/>
        <v>2919.8333333333335</v>
      </c>
      <c r="N54" s="57">
        <f t="shared" si="25"/>
        <v>3019.8333333333335</v>
      </c>
      <c r="O54" s="57">
        <f t="shared" si="25"/>
        <v>3569.8333333333335</v>
      </c>
    </row>
    <row r="55" spans="1:21" s="9" customFormat="1" ht="14" x14ac:dyDescent="0.35">
      <c r="A55" s="76" t="s">
        <v>3</v>
      </c>
      <c r="B55" s="77" t="s">
        <v>19</v>
      </c>
      <c r="C55" s="80"/>
      <c r="D55" s="79">
        <f t="shared" ref="D55:O55" si="26">D54/D5</f>
        <v>-0.28254166666666664</v>
      </c>
      <c r="E55" s="79">
        <f t="shared" si="26"/>
        <v>0.14597777777777779</v>
      </c>
      <c r="F55" s="79">
        <f t="shared" si="26"/>
        <v>0.17122916666666668</v>
      </c>
      <c r="G55" s="79">
        <f t="shared" si="26"/>
        <v>8.8547619047619069E-2</v>
      </c>
      <c r="H55" s="79">
        <f t="shared" si="26"/>
        <v>0.17122916666666668</v>
      </c>
      <c r="I55" s="79">
        <f t="shared" si="26"/>
        <v>0.17122916666666668</v>
      </c>
      <c r="J55" s="79">
        <f t="shared" si="26"/>
        <v>0.20220370370370372</v>
      </c>
      <c r="K55" s="79">
        <f t="shared" si="26"/>
        <v>0.20220370370370372</v>
      </c>
      <c r="L55" s="79">
        <f t="shared" si="26"/>
        <v>0.24698333333333336</v>
      </c>
      <c r="M55" s="79">
        <f t="shared" si="26"/>
        <v>0.26543939393939397</v>
      </c>
      <c r="N55" s="79">
        <f t="shared" si="26"/>
        <v>0.27453030303030307</v>
      </c>
      <c r="O55" s="79">
        <f t="shared" si="26"/>
        <v>0.29748611111111112</v>
      </c>
    </row>
    <row r="56" spans="1:21" s="9" customFormat="1" ht="15.5" x14ac:dyDescent="0.35">
      <c r="A56" s="109" t="s">
        <v>1</v>
      </c>
      <c r="B56" s="69" t="s">
        <v>6</v>
      </c>
      <c r="C56" s="70"/>
      <c r="D56" s="70">
        <f t="shared" ref="D56:M56" si="27">C56+D54</f>
        <v>-1130.1666666666665</v>
      </c>
      <c r="E56" s="70">
        <f t="shared" si="27"/>
        <v>-35.33333333333303</v>
      </c>
      <c r="F56" s="70">
        <f t="shared" si="27"/>
        <v>1334.5000000000005</v>
      </c>
      <c r="G56" s="70">
        <f t="shared" si="27"/>
        <v>1954.3333333333339</v>
      </c>
      <c r="H56" s="70">
        <f t="shared" si="27"/>
        <v>3324.1666666666674</v>
      </c>
      <c r="I56" s="70">
        <f t="shared" si="27"/>
        <v>4694.0000000000009</v>
      </c>
      <c r="J56" s="70">
        <f t="shared" si="27"/>
        <v>6513.8333333333339</v>
      </c>
      <c r="K56" s="70">
        <f t="shared" si="27"/>
        <v>8333.6666666666679</v>
      </c>
      <c r="L56" s="70">
        <f t="shared" si="27"/>
        <v>10803.500000000002</v>
      </c>
      <c r="M56" s="70">
        <f t="shared" si="27"/>
        <v>13723.333333333336</v>
      </c>
      <c r="N56" s="70">
        <f t="shared" ref="N56" si="28">M56+N54</f>
        <v>16743.166666666668</v>
      </c>
      <c r="O56" s="70">
        <f t="shared" ref="O56" si="29">N56+O54</f>
        <v>20313</v>
      </c>
    </row>
    <row r="57" spans="1:21" s="9" customFormat="1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21" s="9" customFormat="1" ht="15.5" x14ac:dyDescent="0.35">
      <c r="A58" s="21"/>
      <c r="B58" s="4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3"/>
      <c r="O58" s="103" t="s">
        <v>24</v>
      </c>
    </row>
    <row r="59" spans="1:21" s="9" customFormat="1" ht="62" x14ac:dyDescent="0.35">
      <c r="A59" s="121" t="s">
        <v>53</v>
      </c>
      <c r="B59" s="90" t="s">
        <v>7</v>
      </c>
      <c r="C59" s="91" t="s">
        <v>23</v>
      </c>
      <c r="D59" s="104">
        <v>1</v>
      </c>
      <c r="E59" s="104">
        <v>2</v>
      </c>
      <c r="F59" s="104">
        <v>3</v>
      </c>
      <c r="G59" s="104">
        <v>4</v>
      </c>
      <c r="H59" s="104">
        <v>5</v>
      </c>
      <c r="I59" s="104">
        <v>6</v>
      </c>
      <c r="J59" s="104">
        <v>7</v>
      </c>
      <c r="K59" s="104">
        <v>8</v>
      </c>
      <c r="L59" s="104">
        <v>9</v>
      </c>
      <c r="M59" s="104">
        <v>10</v>
      </c>
      <c r="N59" s="104">
        <v>11</v>
      </c>
      <c r="O59" s="104">
        <v>12</v>
      </c>
      <c r="P59" s="125" t="s">
        <v>61</v>
      </c>
    </row>
    <row r="60" spans="1:21" s="9" customFormat="1" ht="31" x14ac:dyDescent="0.35">
      <c r="A60" s="123" t="s">
        <v>58</v>
      </c>
      <c r="B60" s="58" t="s">
        <v>6</v>
      </c>
      <c r="C60" s="92"/>
      <c r="D60" s="59">
        <f t="shared" ref="D60:P60" si="30">SUM(D61:D65)</f>
        <v>5500</v>
      </c>
      <c r="E60" s="59">
        <f t="shared" si="30"/>
        <v>5500</v>
      </c>
      <c r="F60" s="59">
        <f t="shared" si="30"/>
        <v>5500</v>
      </c>
      <c r="G60" s="59">
        <f t="shared" si="30"/>
        <v>5500</v>
      </c>
      <c r="H60" s="59">
        <f t="shared" si="30"/>
        <v>5500</v>
      </c>
      <c r="I60" s="59">
        <f t="shared" si="30"/>
        <v>5500</v>
      </c>
      <c r="J60" s="59">
        <f t="shared" si="30"/>
        <v>5500</v>
      </c>
      <c r="K60" s="59">
        <f t="shared" si="30"/>
        <v>5500</v>
      </c>
      <c r="L60" s="59">
        <f t="shared" si="30"/>
        <v>5500</v>
      </c>
      <c r="M60" s="59">
        <f t="shared" si="30"/>
        <v>5500</v>
      </c>
      <c r="N60" s="59">
        <f t="shared" si="30"/>
        <v>5500</v>
      </c>
      <c r="O60" s="59">
        <f t="shared" si="30"/>
        <v>5500</v>
      </c>
      <c r="P60" s="59">
        <f t="shared" si="30"/>
        <v>4375</v>
      </c>
    </row>
    <row r="61" spans="1:21" s="9" customFormat="1" ht="14.5" x14ac:dyDescent="0.35">
      <c r="A61" s="114" t="s">
        <v>66</v>
      </c>
      <c r="B61" s="75" t="s">
        <v>6</v>
      </c>
      <c r="C61" s="97">
        <v>7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5">
        <f>O61-SUM(D67:O67)</f>
        <v>0</v>
      </c>
    </row>
    <row r="62" spans="1:21" s="9" customFormat="1" ht="14.5" x14ac:dyDescent="0.35">
      <c r="A62" s="98" t="s">
        <v>79</v>
      </c>
      <c r="B62" s="75" t="s">
        <v>6</v>
      </c>
      <c r="C62" s="97">
        <v>5</v>
      </c>
      <c r="D62" s="16">
        <v>5000</v>
      </c>
      <c r="E62" s="16">
        <v>5000</v>
      </c>
      <c r="F62" s="16">
        <v>5000</v>
      </c>
      <c r="G62" s="16">
        <v>5000</v>
      </c>
      <c r="H62" s="16">
        <v>5000</v>
      </c>
      <c r="I62" s="16">
        <v>5000</v>
      </c>
      <c r="J62" s="16">
        <v>5000</v>
      </c>
      <c r="K62" s="16">
        <v>5000</v>
      </c>
      <c r="L62" s="16">
        <v>5000</v>
      </c>
      <c r="M62" s="16">
        <v>5000</v>
      </c>
      <c r="N62" s="16">
        <v>5000</v>
      </c>
      <c r="O62" s="16">
        <v>5000</v>
      </c>
      <c r="P62" s="15">
        <f>O62-SUM(D68:O68)</f>
        <v>4000</v>
      </c>
    </row>
    <row r="63" spans="1:21" s="9" customFormat="1" ht="14.5" x14ac:dyDescent="0.35">
      <c r="A63" s="74" t="s">
        <v>77</v>
      </c>
      <c r="B63" s="75" t="s">
        <v>6</v>
      </c>
      <c r="C63" s="97">
        <v>4</v>
      </c>
      <c r="D63" s="16">
        <v>500</v>
      </c>
      <c r="E63" s="16">
        <v>500</v>
      </c>
      <c r="F63" s="16">
        <v>500</v>
      </c>
      <c r="G63" s="16">
        <v>500</v>
      </c>
      <c r="H63" s="16">
        <v>500</v>
      </c>
      <c r="I63" s="16">
        <v>500</v>
      </c>
      <c r="J63" s="16">
        <v>500</v>
      </c>
      <c r="K63" s="16">
        <v>500</v>
      </c>
      <c r="L63" s="16">
        <v>500</v>
      </c>
      <c r="M63" s="16">
        <v>500</v>
      </c>
      <c r="N63" s="16">
        <v>500</v>
      </c>
      <c r="O63" s="16">
        <v>500</v>
      </c>
      <c r="P63" s="15">
        <f>O63-SUM(D69:O69)</f>
        <v>375</v>
      </c>
    </row>
    <row r="64" spans="1:21" s="9" customFormat="1" ht="14.5" x14ac:dyDescent="0.35">
      <c r="A64" s="74" t="s">
        <v>78</v>
      </c>
      <c r="B64" s="75" t="s">
        <v>6</v>
      </c>
      <c r="C64" s="97">
        <v>5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5">
        <f>O64-SUM(D70:O70)</f>
        <v>0</v>
      </c>
    </row>
    <row r="65" spans="1:16" s="9" customFormat="1" ht="14.5" x14ac:dyDescent="0.35">
      <c r="A65" s="74" t="s">
        <v>4</v>
      </c>
      <c r="B65" s="75" t="s">
        <v>6</v>
      </c>
      <c r="C65" s="97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5">
        <f>O65-SUM(D71:O71)</f>
        <v>0</v>
      </c>
    </row>
    <row r="66" spans="1:16" s="9" customFormat="1" ht="15.5" x14ac:dyDescent="0.35">
      <c r="A66" s="93" t="s">
        <v>57</v>
      </c>
      <c r="B66" s="94" t="s">
        <v>6</v>
      </c>
      <c r="C66" s="95"/>
      <c r="D66" s="96">
        <f t="shared" ref="D66:O66" si="31">SUM(D67:D71)</f>
        <v>93.75</v>
      </c>
      <c r="E66" s="96">
        <f t="shared" si="31"/>
        <v>93.75</v>
      </c>
      <c r="F66" s="96">
        <f t="shared" si="31"/>
        <v>93.75</v>
      </c>
      <c r="G66" s="96">
        <f t="shared" si="31"/>
        <v>93.75</v>
      </c>
      <c r="H66" s="96">
        <f t="shared" si="31"/>
        <v>93.75</v>
      </c>
      <c r="I66" s="96">
        <f t="shared" si="31"/>
        <v>93.75</v>
      </c>
      <c r="J66" s="96">
        <f t="shared" si="31"/>
        <v>93.75</v>
      </c>
      <c r="K66" s="96">
        <f t="shared" si="31"/>
        <v>93.75</v>
      </c>
      <c r="L66" s="96">
        <f t="shared" si="31"/>
        <v>93.75</v>
      </c>
      <c r="M66" s="96">
        <f t="shared" si="31"/>
        <v>93.75</v>
      </c>
      <c r="N66" s="96">
        <f t="shared" si="31"/>
        <v>93.75</v>
      </c>
      <c r="O66" s="96">
        <f t="shared" si="31"/>
        <v>93.75</v>
      </c>
    </row>
    <row r="67" spans="1:16" s="9" customFormat="1" ht="14.5" x14ac:dyDescent="0.35">
      <c r="A67" s="88" t="str">
        <f>A61</f>
        <v>Автомобиль</v>
      </c>
      <c r="B67" s="75" t="s">
        <v>6</v>
      </c>
      <c r="C67" s="99"/>
      <c r="D67" s="15">
        <f t="shared" ref="D67:O67" si="32">IF(C61&gt;0,D61/$C$61/12,0)</f>
        <v>0</v>
      </c>
      <c r="E67" s="15">
        <f t="shared" si="32"/>
        <v>0</v>
      </c>
      <c r="F67" s="15">
        <f t="shared" si="32"/>
        <v>0</v>
      </c>
      <c r="G67" s="15">
        <f t="shared" si="32"/>
        <v>0</v>
      </c>
      <c r="H67" s="15">
        <f t="shared" si="32"/>
        <v>0</v>
      </c>
      <c r="I67" s="15">
        <f t="shared" si="32"/>
        <v>0</v>
      </c>
      <c r="J67" s="15">
        <f t="shared" si="32"/>
        <v>0</v>
      </c>
      <c r="K67" s="15">
        <f t="shared" si="32"/>
        <v>0</v>
      </c>
      <c r="L67" s="15">
        <f t="shared" si="32"/>
        <v>0</v>
      </c>
      <c r="M67" s="15">
        <f t="shared" si="32"/>
        <v>0</v>
      </c>
      <c r="N67" s="15">
        <f t="shared" si="32"/>
        <v>0</v>
      </c>
      <c r="O67" s="15">
        <f t="shared" si="32"/>
        <v>0</v>
      </c>
    </row>
    <row r="68" spans="1:16" s="9" customFormat="1" ht="14.5" x14ac:dyDescent="0.35">
      <c r="A68" s="87" t="str">
        <f>A62</f>
        <v>Сайт, домен, хостинг</v>
      </c>
      <c r="B68" s="75" t="s">
        <v>6</v>
      </c>
      <c r="C68" s="99"/>
      <c r="D68" s="15">
        <f t="shared" ref="D68:O68" si="33">IF(C62&gt;0,D62/$C$62/12,0)</f>
        <v>83.333333333333329</v>
      </c>
      <c r="E68" s="15">
        <f t="shared" si="33"/>
        <v>83.333333333333329</v>
      </c>
      <c r="F68" s="15">
        <f t="shared" si="33"/>
        <v>83.333333333333329</v>
      </c>
      <c r="G68" s="15">
        <f t="shared" si="33"/>
        <v>83.333333333333329</v>
      </c>
      <c r="H68" s="15">
        <f t="shared" si="33"/>
        <v>83.333333333333329</v>
      </c>
      <c r="I68" s="15">
        <f t="shared" si="33"/>
        <v>83.333333333333329</v>
      </c>
      <c r="J68" s="15">
        <f t="shared" si="33"/>
        <v>83.333333333333329</v>
      </c>
      <c r="K68" s="15">
        <f t="shared" si="33"/>
        <v>83.333333333333329</v>
      </c>
      <c r="L68" s="15">
        <f t="shared" si="33"/>
        <v>83.333333333333329</v>
      </c>
      <c r="M68" s="15">
        <f t="shared" si="33"/>
        <v>83.333333333333329</v>
      </c>
      <c r="N68" s="15">
        <f t="shared" si="33"/>
        <v>83.333333333333329</v>
      </c>
      <c r="O68" s="15">
        <f t="shared" si="33"/>
        <v>83.333333333333329</v>
      </c>
    </row>
    <row r="69" spans="1:16" s="9" customFormat="1" ht="14.5" x14ac:dyDescent="0.35">
      <c r="A69" s="82" t="str">
        <f>A63</f>
        <v>Кассовое оборудование/терминал</v>
      </c>
      <c r="B69" s="75" t="s">
        <v>6</v>
      </c>
      <c r="C69" s="99"/>
      <c r="D69" s="15">
        <f>IF(C63&gt;0,D63/$C$63/12,0)</f>
        <v>10.416666666666666</v>
      </c>
      <c r="E69" s="15">
        <f t="shared" ref="E69:O69" si="34">IF(D63&gt;0,E63/$C$63/12,0)</f>
        <v>10.416666666666666</v>
      </c>
      <c r="F69" s="15">
        <f t="shared" si="34"/>
        <v>10.416666666666666</v>
      </c>
      <c r="G69" s="15">
        <f t="shared" si="34"/>
        <v>10.416666666666666</v>
      </c>
      <c r="H69" s="15">
        <f t="shared" si="34"/>
        <v>10.416666666666666</v>
      </c>
      <c r="I69" s="15">
        <f t="shared" si="34"/>
        <v>10.416666666666666</v>
      </c>
      <c r="J69" s="15">
        <f t="shared" si="34"/>
        <v>10.416666666666666</v>
      </c>
      <c r="K69" s="15">
        <f t="shared" si="34"/>
        <v>10.416666666666666</v>
      </c>
      <c r="L69" s="15">
        <f t="shared" si="34"/>
        <v>10.416666666666666</v>
      </c>
      <c r="M69" s="15">
        <f t="shared" si="34"/>
        <v>10.416666666666666</v>
      </c>
      <c r="N69" s="15">
        <f t="shared" si="34"/>
        <v>10.416666666666666</v>
      </c>
      <c r="O69" s="15">
        <f t="shared" si="34"/>
        <v>10.416666666666666</v>
      </c>
    </row>
    <row r="70" spans="1:16" s="9" customFormat="1" ht="14.5" x14ac:dyDescent="0.35">
      <c r="A70" s="82" t="str">
        <f>A64</f>
        <v>Регистрационные расходы</v>
      </c>
      <c r="B70" s="75" t="s">
        <v>6</v>
      </c>
      <c r="C70" s="99"/>
      <c r="D70" s="15">
        <f>IF(C64&gt;0,D64/$C$64/12,0)</f>
        <v>0</v>
      </c>
      <c r="E70" s="15">
        <f t="shared" ref="E70:O70" si="35">IF(D64&gt;0,E64/$C$64/12,0)</f>
        <v>0</v>
      </c>
      <c r="F70" s="15">
        <f t="shared" si="35"/>
        <v>0</v>
      </c>
      <c r="G70" s="15">
        <f t="shared" si="35"/>
        <v>0</v>
      </c>
      <c r="H70" s="15">
        <f t="shared" si="35"/>
        <v>0</v>
      </c>
      <c r="I70" s="15">
        <f t="shared" si="35"/>
        <v>0</v>
      </c>
      <c r="J70" s="15">
        <f t="shared" si="35"/>
        <v>0</v>
      </c>
      <c r="K70" s="15">
        <f t="shared" si="35"/>
        <v>0</v>
      </c>
      <c r="L70" s="15">
        <f t="shared" si="35"/>
        <v>0</v>
      </c>
      <c r="M70" s="15">
        <f t="shared" si="35"/>
        <v>0</v>
      </c>
      <c r="N70" s="15">
        <f t="shared" si="35"/>
        <v>0</v>
      </c>
      <c r="O70" s="15">
        <f t="shared" si="35"/>
        <v>0</v>
      </c>
    </row>
    <row r="71" spans="1:16" s="9" customFormat="1" ht="14.5" x14ac:dyDescent="0.35">
      <c r="A71" s="126" t="str">
        <f>A65</f>
        <v>и т.д.</v>
      </c>
      <c r="B71" s="100" t="s">
        <v>6</v>
      </c>
      <c r="C71" s="101"/>
      <c r="D71" s="102">
        <f>IF(C65&gt;0,D65/$C$65/12,0)</f>
        <v>0</v>
      </c>
      <c r="E71" s="102">
        <f t="shared" ref="E71:O71" si="36">IF(D65&gt;0,E65/$C$65/12,0)</f>
        <v>0</v>
      </c>
      <c r="F71" s="102">
        <f t="shared" si="36"/>
        <v>0</v>
      </c>
      <c r="G71" s="102">
        <f t="shared" si="36"/>
        <v>0</v>
      </c>
      <c r="H71" s="102">
        <f t="shared" si="36"/>
        <v>0</v>
      </c>
      <c r="I71" s="102">
        <f t="shared" si="36"/>
        <v>0</v>
      </c>
      <c r="J71" s="102">
        <f t="shared" si="36"/>
        <v>0</v>
      </c>
      <c r="K71" s="102">
        <f t="shared" si="36"/>
        <v>0</v>
      </c>
      <c r="L71" s="102">
        <f t="shared" si="36"/>
        <v>0</v>
      </c>
      <c r="M71" s="102">
        <f t="shared" si="36"/>
        <v>0</v>
      </c>
      <c r="N71" s="102">
        <f t="shared" si="36"/>
        <v>0</v>
      </c>
      <c r="O71" s="102">
        <f t="shared" si="36"/>
        <v>0</v>
      </c>
    </row>
    <row r="72" spans="1:16" s="9" customFormat="1" ht="14" x14ac:dyDescent="0.35">
      <c r="A72" s="18"/>
      <c r="B72" s="75"/>
      <c r="C72" s="99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6" s="9" customFormat="1" ht="15.5" x14ac:dyDescent="0.35">
      <c r="A73" s="21"/>
      <c r="B73" s="4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/>
      <c r="O73" s="103" t="s">
        <v>24</v>
      </c>
    </row>
    <row r="74" spans="1:16" s="9" customFormat="1" ht="31" x14ac:dyDescent="0.35">
      <c r="A74" s="120" t="s">
        <v>51</v>
      </c>
      <c r="B74" s="38" t="s">
        <v>7</v>
      </c>
      <c r="C74" s="39"/>
      <c r="D74" s="105">
        <v>1</v>
      </c>
      <c r="E74" s="105">
        <v>2</v>
      </c>
      <c r="F74" s="105">
        <v>3</v>
      </c>
      <c r="G74" s="105">
        <v>4</v>
      </c>
      <c r="H74" s="105">
        <v>5</v>
      </c>
      <c r="I74" s="105">
        <v>6</v>
      </c>
      <c r="J74" s="105">
        <v>7</v>
      </c>
      <c r="K74" s="105">
        <v>8</v>
      </c>
      <c r="L74" s="105">
        <v>9</v>
      </c>
      <c r="M74" s="105">
        <v>10</v>
      </c>
      <c r="N74" s="105">
        <v>11</v>
      </c>
      <c r="O74" s="105">
        <v>12</v>
      </c>
    </row>
    <row r="75" spans="1:16" s="9" customFormat="1" ht="15.5" x14ac:dyDescent="0.35">
      <c r="A75" s="60" t="s">
        <v>33</v>
      </c>
      <c r="B75" s="61" t="s">
        <v>6</v>
      </c>
      <c r="C75" s="62"/>
      <c r="D75" s="62">
        <v>0</v>
      </c>
      <c r="E75" s="62">
        <f t="shared" ref="E75:M75" si="37">D118</f>
        <v>-1036.416666666667</v>
      </c>
      <c r="F75" s="62">
        <f t="shared" si="37"/>
        <v>152.16666666666606</v>
      </c>
      <c r="G75" s="62">
        <f t="shared" si="37"/>
        <v>1615.7499999999991</v>
      </c>
      <c r="H75" s="62">
        <f t="shared" si="37"/>
        <v>2329.3333333333321</v>
      </c>
      <c r="I75" s="62">
        <f t="shared" si="37"/>
        <v>3792.9166666666652</v>
      </c>
      <c r="J75" s="62">
        <f t="shared" si="37"/>
        <v>5256.4999999999982</v>
      </c>
      <c r="K75" s="62">
        <f t="shared" si="37"/>
        <v>7170.0833333333312</v>
      </c>
      <c r="L75" s="62">
        <f t="shared" si="37"/>
        <v>9083.6666666666642</v>
      </c>
      <c r="M75" s="62">
        <f t="shared" si="37"/>
        <v>11647.249999999996</v>
      </c>
      <c r="N75" s="62">
        <f t="shared" ref="N75:O75" si="38">M118</f>
        <v>14660.833333333328</v>
      </c>
      <c r="O75" s="62">
        <f t="shared" si="38"/>
        <v>17774.416666666661</v>
      </c>
    </row>
    <row r="76" spans="1:16" s="9" customFormat="1" ht="31" x14ac:dyDescent="0.35">
      <c r="A76" s="28" t="s">
        <v>34</v>
      </c>
      <c r="B76" s="43" t="s">
        <v>6</v>
      </c>
      <c r="C76" s="29"/>
      <c r="D76" s="30">
        <f>SUM(D77:D79)</f>
        <v>4000</v>
      </c>
      <c r="E76" s="30">
        <f t="shared" ref="E76:O76" si="39">SUM(E77:E79)</f>
        <v>7500</v>
      </c>
      <c r="F76" s="30">
        <f t="shared" si="39"/>
        <v>8000</v>
      </c>
      <c r="G76" s="30">
        <f t="shared" si="39"/>
        <v>7000</v>
      </c>
      <c r="H76" s="30">
        <f t="shared" si="39"/>
        <v>8000</v>
      </c>
      <c r="I76" s="30">
        <f t="shared" si="39"/>
        <v>8000</v>
      </c>
      <c r="J76" s="30">
        <f t="shared" si="39"/>
        <v>9000</v>
      </c>
      <c r="K76" s="30">
        <f t="shared" si="39"/>
        <v>9000</v>
      </c>
      <c r="L76" s="30">
        <f t="shared" si="39"/>
        <v>10000</v>
      </c>
      <c r="M76" s="30">
        <f t="shared" si="39"/>
        <v>11000</v>
      </c>
      <c r="N76" s="30">
        <f t="shared" si="39"/>
        <v>11000</v>
      </c>
      <c r="O76" s="30">
        <f t="shared" si="39"/>
        <v>12000</v>
      </c>
    </row>
    <row r="77" spans="1:16" s="9" customFormat="1" ht="14.5" x14ac:dyDescent="0.35">
      <c r="A77" s="87" t="s">
        <v>0</v>
      </c>
      <c r="B77" s="75" t="s">
        <v>6</v>
      </c>
      <c r="C77" s="19"/>
      <c r="D77" s="15">
        <f t="shared" ref="D77:O77" si="40">D5</f>
        <v>4000</v>
      </c>
      <c r="E77" s="15">
        <f t="shared" si="40"/>
        <v>7500</v>
      </c>
      <c r="F77" s="15">
        <f t="shared" si="40"/>
        <v>8000</v>
      </c>
      <c r="G77" s="15">
        <f t="shared" si="40"/>
        <v>7000</v>
      </c>
      <c r="H77" s="15">
        <f t="shared" si="40"/>
        <v>8000</v>
      </c>
      <c r="I77" s="15">
        <f t="shared" si="40"/>
        <v>8000</v>
      </c>
      <c r="J77" s="15">
        <f t="shared" si="40"/>
        <v>9000</v>
      </c>
      <c r="K77" s="15">
        <f t="shared" si="40"/>
        <v>9000</v>
      </c>
      <c r="L77" s="15">
        <f t="shared" si="40"/>
        <v>10000</v>
      </c>
      <c r="M77" s="15">
        <f t="shared" si="40"/>
        <v>11000</v>
      </c>
      <c r="N77" s="15">
        <f t="shared" si="40"/>
        <v>11000</v>
      </c>
      <c r="O77" s="15">
        <f t="shared" si="40"/>
        <v>12000</v>
      </c>
    </row>
    <row r="78" spans="1:16" s="9" customFormat="1" ht="14.5" x14ac:dyDescent="0.35">
      <c r="A78" s="87" t="s">
        <v>9</v>
      </c>
      <c r="B78" s="75" t="s">
        <v>6</v>
      </c>
      <c r="C78" s="19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7"/>
      <c r="O78" s="17"/>
    </row>
    <row r="79" spans="1:16" s="9" customFormat="1" ht="14.5" x14ac:dyDescent="0.35">
      <c r="A79" s="87" t="s">
        <v>4</v>
      </c>
      <c r="B79" s="75" t="s">
        <v>6</v>
      </c>
      <c r="C79" s="19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7"/>
      <c r="O79" s="17"/>
    </row>
    <row r="80" spans="1:16" s="9" customFormat="1" ht="31" x14ac:dyDescent="0.35">
      <c r="A80" s="28" t="s">
        <v>35</v>
      </c>
      <c r="B80" s="43" t="s">
        <v>6</v>
      </c>
      <c r="C80" s="29"/>
      <c r="D80" s="29">
        <f t="shared" ref="D80:O80" si="41">SUM(D81:D95)</f>
        <v>5036.416666666667</v>
      </c>
      <c r="E80" s="29">
        <f t="shared" si="41"/>
        <v>6311.416666666667</v>
      </c>
      <c r="F80" s="29">
        <f t="shared" si="41"/>
        <v>6536.416666666667</v>
      </c>
      <c r="G80" s="29">
        <f t="shared" si="41"/>
        <v>6286.416666666667</v>
      </c>
      <c r="H80" s="29">
        <f t="shared" si="41"/>
        <v>6536.416666666667</v>
      </c>
      <c r="I80" s="29">
        <f t="shared" si="41"/>
        <v>6536.416666666667</v>
      </c>
      <c r="J80" s="29">
        <f t="shared" si="41"/>
        <v>7086.416666666667</v>
      </c>
      <c r="K80" s="29">
        <f t="shared" si="41"/>
        <v>7086.416666666667</v>
      </c>
      <c r="L80" s="29">
        <f t="shared" si="41"/>
        <v>7436.416666666667</v>
      </c>
      <c r="M80" s="29">
        <f t="shared" si="41"/>
        <v>7986.416666666667</v>
      </c>
      <c r="N80" s="29">
        <f t="shared" si="41"/>
        <v>7886.416666666667</v>
      </c>
      <c r="O80" s="29">
        <f t="shared" si="41"/>
        <v>8336.4166666666661</v>
      </c>
    </row>
    <row r="81" spans="1:18" s="9" customFormat="1" ht="29" x14ac:dyDescent="0.35">
      <c r="A81" s="88" t="str">
        <f>A24</f>
        <v>Покупная стоимость товаров (вкл. транспортные расходы)</v>
      </c>
      <c r="B81" s="75" t="s">
        <v>6</v>
      </c>
      <c r="C81" s="19"/>
      <c r="D81" s="15">
        <f>D24</f>
        <v>1600</v>
      </c>
      <c r="E81" s="15">
        <f t="shared" ref="E81:O81" si="42">E24</f>
        <v>3000</v>
      </c>
      <c r="F81" s="15">
        <f t="shared" si="42"/>
        <v>3200</v>
      </c>
      <c r="G81" s="15">
        <f t="shared" si="42"/>
        <v>2800</v>
      </c>
      <c r="H81" s="15">
        <f t="shared" si="42"/>
        <v>3200</v>
      </c>
      <c r="I81" s="15">
        <f t="shared" si="42"/>
        <v>3200</v>
      </c>
      <c r="J81" s="15">
        <f t="shared" si="42"/>
        <v>3600</v>
      </c>
      <c r="K81" s="15">
        <f t="shared" si="42"/>
        <v>3600</v>
      </c>
      <c r="L81" s="15">
        <f t="shared" si="42"/>
        <v>4000</v>
      </c>
      <c r="M81" s="15">
        <f t="shared" si="42"/>
        <v>4400</v>
      </c>
      <c r="N81" s="15">
        <f t="shared" si="42"/>
        <v>4400</v>
      </c>
      <c r="O81" s="15">
        <f t="shared" si="42"/>
        <v>4800</v>
      </c>
    </row>
    <row r="82" spans="1:18" s="9" customFormat="1" ht="14.5" x14ac:dyDescent="0.35">
      <c r="A82" s="88" t="str">
        <f>A25</f>
        <v>Доставка товаров покупателю</v>
      </c>
      <c r="B82" s="75" t="s">
        <v>6</v>
      </c>
      <c r="C82" s="19"/>
      <c r="D82" s="15">
        <f>D25</f>
        <v>200</v>
      </c>
      <c r="E82" s="15">
        <f t="shared" ref="E82:O82" si="43">E25</f>
        <v>375</v>
      </c>
      <c r="F82" s="15">
        <f t="shared" si="43"/>
        <v>400</v>
      </c>
      <c r="G82" s="15">
        <f t="shared" si="43"/>
        <v>350</v>
      </c>
      <c r="H82" s="15">
        <f t="shared" si="43"/>
        <v>400</v>
      </c>
      <c r="I82" s="15">
        <f t="shared" si="43"/>
        <v>400</v>
      </c>
      <c r="J82" s="15">
        <f t="shared" si="43"/>
        <v>450</v>
      </c>
      <c r="K82" s="15">
        <f t="shared" si="43"/>
        <v>450</v>
      </c>
      <c r="L82" s="15">
        <f t="shared" si="43"/>
        <v>500</v>
      </c>
      <c r="M82" s="15">
        <f t="shared" si="43"/>
        <v>550</v>
      </c>
      <c r="N82" s="15">
        <f t="shared" si="43"/>
        <v>550</v>
      </c>
      <c r="O82" s="15">
        <f t="shared" si="43"/>
        <v>600</v>
      </c>
    </row>
    <row r="83" spans="1:18" s="9" customFormat="1" ht="14.5" x14ac:dyDescent="0.35">
      <c r="A83" s="88" t="str">
        <f>A26</f>
        <v>Прочие переменные расходы</v>
      </c>
      <c r="B83" s="75" t="s">
        <v>6</v>
      </c>
      <c r="C83" s="19"/>
      <c r="D83" s="15">
        <f t="shared" ref="D83:O83" si="44">SUM(D26:D30)</f>
        <v>0</v>
      </c>
      <c r="E83" s="15">
        <f t="shared" si="44"/>
        <v>0</v>
      </c>
      <c r="F83" s="15">
        <f t="shared" si="44"/>
        <v>0</v>
      </c>
      <c r="G83" s="15">
        <f t="shared" si="44"/>
        <v>0</v>
      </c>
      <c r="H83" s="15">
        <f t="shared" si="44"/>
        <v>0</v>
      </c>
      <c r="I83" s="15">
        <f t="shared" si="44"/>
        <v>0</v>
      </c>
      <c r="J83" s="15">
        <f t="shared" si="44"/>
        <v>0</v>
      </c>
      <c r="K83" s="15">
        <f t="shared" si="44"/>
        <v>0</v>
      </c>
      <c r="L83" s="15">
        <f t="shared" si="44"/>
        <v>0</v>
      </c>
      <c r="M83" s="15">
        <f t="shared" si="44"/>
        <v>0</v>
      </c>
      <c r="N83" s="15">
        <f t="shared" si="44"/>
        <v>0</v>
      </c>
      <c r="O83" s="15">
        <f t="shared" si="44"/>
        <v>0</v>
      </c>
    </row>
    <row r="84" spans="1:18" s="9" customFormat="1" ht="14.5" x14ac:dyDescent="0.35">
      <c r="A84" s="88" t="str">
        <f t="shared" ref="A84:A92" si="45">A35</f>
        <v>Аренда офиса/склада</v>
      </c>
      <c r="B84" s="75" t="s">
        <v>6</v>
      </c>
      <c r="C84" s="19"/>
      <c r="D84" s="15">
        <f t="shared" ref="D84:O84" si="46">D35</f>
        <v>100</v>
      </c>
      <c r="E84" s="15">
        <f t="shared" si="46"/>
        <v>100</v>
      </c>
      <c r="F84" s="15">
        <f t="shared" si="46"/>
        <v>100</v>
      </c>
      <c r="G84" s="15">
        <f t="shared" si="46"/>
        <v>100</v>
      </c>
      <c r="H84" s="15">
        <f t="shared" si="46"/>
        <v>100</v>
      </c>
      <c r="I84" s="15">
        <f t="shared" si="46"/>
        <v>100</v>
      </c>
      <c r="J84" s="15">
        <f t="shared" si="46"/>
        <v>100</v>
      </c>
      <c r="K84" s="15">
        <f t="shared" si="46"/>
        <v>100</v>
      </c>
      <c r="L84" s="15">
        <f t="shared" si="46"/>
        <v>100</v>
      </c>
      <c r="M84" s="15">
        <f t="shared" si="46"/>
        <v>100</v>
      </c>
      <c r="N84" s="15">
        <f t="shared" si="46"/>
        <v>100</v>
      </c>
      <c r="O84" s="15">
        <f t="shared" si="46"/>
        <v>100</v>
      </c>
    </row>
    <row r="85" spans="1:18" s="9" customFormat="1" ht="14.5" x14ac:dyDescent="0.35">
      <c r="A85" s="88" t="str">
        <f t="shared" si="45"/>
        <v>Коммунальные платежи</v>
      </c>
      <c r="B85" s="75" t="s">
        <v>6</v>
      </c>
      <c r="C85" s="19"/>
      <c r="D85" s="15">
        <f>D36</f>
        <v>50</v>
      </c>
      <c r="E85" s="15">
        <f t="shared" ref="E85:O85" si="47">E36</f>
        <v>50</v>
      </c>
      <c r="F85" s="15">
        <f t="shared" si="47"/>
        <v>50</v>
      </c>
      <c r="G85" s="15">
        <f t="shared" si="47"/>
        <v>50</v>
      </c>
      <c r="H85" s="15">
        <f t="shared" si="47"/>
        <v>50</v>
      </c>
      <c r="I85" s="15">
        <f t="shared" si="47"/>
        <v>50</v>
      </c>
      <c r="J85" s="15">
        <f t="shared" si="47"/>
        <v>50</v>
      </c>
      <c r="K85" s="15">
        <f t="shared" si="47"/>
        <v>50</v>
      </c>
      <c r="L85" s="15">
        <f t="shared" si="47"/>
        <v>50</v>
      </c>
      <c r="M85" s="15">
        <f t="shared" si="47"/>
        <v>50</v>
      </c>
      <c r="N85" s="15">
        <f t="shared" si="47"/>
        <v>50</v>
      </c>
      <c r="O85" s="15">
        <f t="shared" si="47"/>
        <v>50</v>
      </c>
    </row>
    <row r="86" spans="1:18" s="9" customFormat="1" ht="14.5" x14ac:dyDescent="0.35">
      <c r="A86" s="88" t="str">
        <f t="shared" si="45"/>
        <v>Зарплата (вкл. ФСЗН)</v>
      </c>
      <c r="B86" s="75" t="s">
        <v>6</v>
      </c>
      <c r="C86" s="19"/>
      <c r="D86" s="15">
        <f>D37</f>
        <v>1200</v>
      </c>
      <c r="E86" s="15">
        <f t="shared" ref="E86:O86" si="48">E37</f>
        <v>1200</v>
      </c>
      <c r="F86" s="15">
        <f t="shared" si="48"/>
        <v>1200</v>
      </c>
      <c r="G86" s="15">
        <f t="shared" si="48"/>
        <v>1200</v>
      </c>
      <c r="H86" s="15">
        <f t="shared" si="48"/>
        <v>1200</v>
      </c>
      <c r="I86" s="15">
        <f t="shared" si="48"/>
        <v>1200</v>
      </c>
      <c r="J86" s="15">
        <f t="shared" si="48"/>
        <v>1200</v>
      </c>
      <c r="K86" s="15">
        <f t="shared" si="48"/>
        <v>1200</v>
      </c>
      <c r="L86" s="15">
        <f t="shared" si="48"/>
        <v>1200</v>
      </c>
      <c r="M86" s="15">
        <f t="shared" si="48"/>
        <v>1200</v>
      </c>
      <c r="N86" s="15">
        <f t="shared" si="48"/>
        <v>1200</v>
      </c>
      <c r="O86" s="15">
        <f t="shared" si="48"/>
        <v>1200</v>
      </c>
    </row>
    <row r="87" spans="1:18" s="9" customFormat="1" ht="14.5" x14ac:dyDescent="0.35">
      <c r="A87" s="88" t="str">
        <f t="shared" si="45"/>
        <v>Бухгалтер, юрист (аутсорсинг)</v>
      </c>
      <c r="B87" s="75" t="s">
        <v>6</v>
      </c>
      <c r="C87" s="19"/>
      <c r="D87" s="15">
        <f t="shared" ref="D87:O87" si="49">D38</f>
        <v>300</v>
      </c>
      <c r="E87" s="15">
        <f t="shared" si="49"/>
        <v>0</v>
      </c>
      <c r="F87" s="15">
        <f t="shared" si="49"/>
        <v>0</v>
      </c>
      <c r="G87" s="15">
        <f t="shared" si="49"/>
        <v>100</v>
      </c>
      <c r="H87" s="15">
        <f t="shared" si="49"/>
        <v>0</v>
      </c>
      <c r="I87" s="15">
        <f t="shared" si="49"/>
        <v>0</v>
      </c>
      <c r="J87" s="15">
        <f t="shared" si="49"/>
        <v>100</v>
      </c>
      <c r="K87" s="15">
        <f t="shared" si="49"/>
        <v>0</v>
      </c>
      <c r="L87" s="15">
        <f t="shared" si="49"/>
        <v>0</v>
      </c>
      <c r="M87" s="15">
        <f t="shared" si="49"/>
        <v>100</v>
      </c>
      <c r="N87" s="15">
        <f t="shared" si="49"/>
        <v>0</v>
      </c>
      <c r="O87" s="15">
        <f t="shared" si="49"/>
        <v>0</v>
      </c>
    </row>
    <row r="88" spans="1:18" s="9" customFormat="1" ht="14.5" x14ac:dyDescent="0.35">
      <c r="A88" s="88" t="str">
        <f t="shared" si="45"/>
        <v>Маркетинг и реклама</v>
      </c>
      <c r="B88" s="75" t="s">
        <v>6</v>
      </c>
      <c r="C88" s="19"/>
      <c r="D88" s="15">
        <f t="shared" ref="D88:O88" si="50">D39</f>
        <v>870.83333333333337</v>
      </c>
      <c r="E88" s="15">
        <f t="shared" si="50"/>
        <v>870.83333333333337</v>
      </c>
      <c r="F88" s="15">
        <f t="shared" si="50"/>
        <v>870.83333333333337</v>
      </c>
      <c r="G88" s="15">
        <f t="shared" si="50"/>
        <v>870.83333333333337</v>
      </c>
      <c r="H88" s="15">
        <f t="shared" si="50"/>
        <v>870.83333333333337</v>
      </c>
      <c r="I88" s="15">
        <f t="shared" si="50"/>
        <v>870.83333333333337</v>
      </c>
      <c r="J88" s="15">
        <f t="shared" si="50"/>
        <v>870.83333333333337</v>
      </c>
      <c r="K88" s="15">
        <f t="shared" si="50"/>
        <v>870.83333333333337</v>
      </c>
      <c r="L88" s="15">
        <f t="shared" si="50"/>
        <v>870.83333333333337</v>
      </c>
      <c r="M88" s="15">
        <f t="shared" si="50"/>
        <v>870.83333333333337</v>
      </c>
      <c r="N88" s="15">
        <f t="shared" si="50"/>
        <v>870.83333333333337</v>
      </c>
      <c r="O88" s="15">
        <f t="shared" si="50"/>
        <v>870.83333333333337</v>
      </c>
      <c r="Q88" s="8"/>
      <c r="R88" s="8"/>
    </row>
    <row r="89" spans="1:18" s="9" customFormat="1" ht="14.5" x14ac:dyDescent="0.35">
      <c r="A89" s="88" t="str">
        <f t="shared" si="45"/>
        <v>Обновление и техподдержка сайта</v>
      </c>
      <c r="B89" s="75" t="s">
        <v>6</v>
      </c>
      <c r="C89" s="19"/>
      <c r="D89" s="15">
        <f t="shared" ref="D89:O89" si="51">D40</f>
        <v>435.41666666666669</v>
      </c>
      <c r="E89" s="15">
        <f t="shared" si="51"/>
        <v>435.41666666666669</v>
      </c>
      <c r="F89" s="15">
        <f t="shared" si="51"/>
        <v>435.41666666666669</v>
      </c>
      <c r="G89" s="15">
        <f t="shared" si="51"/>
        <v>435.41666666666669</v>
      </c>
      <c r="H89" s="15">
        <f t="shared" si="51"/>
        <v>435.41666666666669</v>
      </c>
      <c r="I89" s="15">
        <f t="shared" si="51"/>
        <v>435.41666666666669</v>
      </c>
      <c r="J89" s="15">
        <f t="shared" si="51"/>
        <v>435.41666666666669</v>
      </c>
      <c r="K89" s="15">
        <f t="shared" si="51"/>
        <v>435.41666666666669</v>
      </c>
      <c r="L89" s="15">
        <f t="shared" si="51"/>
        <v>435.41666666666669</v>
      </c>
      <c r="M89" s="15">
        <f t="shared" si="51"/>
        <v>435.41666666666669</v>
      </c>
      <c r="N89" s="15">
        <f t="shared" si="51"/>
        <v>435.41666666666669</v>
      </c>
      <c r="O89" s="15">
        <f t="shared" si="51"/>
        <v>435.41666666666669</v>
      </c>
      <c r="R89" s="8"/>
    </row>
    <row r="90" spans="1:18" s="9" customFormat="1" ht="14.5" x14ac:dyDescent="0.35">
      <c r="A90" s="88" t="str">
        <f t="shared" si="45"/>
        <v>Связь, интернет и т.д.</v>
      </c>
      <c r="B90" s="75" t="s">
        <v>6</v>
      </c>
      <c r="C90" s="19"/>
      <c r="D90" s="15">
        <f t="shared" ref="D90:O90" si="52">D41</f>
        <v>174.16666666666666</v>
      </c>
      <c r="E90" s="15">
        <f t="shared" si="52"/>
        <v>174.16666666666666</v>
      </c>
      <c r="F90" s="15">
        <f t="shared" si="52"/>
        <v>174.16666666666666</v>
      </c>
      <c r="G90" s="15">
        <f t="shared" si="52"/>
        <v>174.16666666666666</v>
      </c>
      <c r="H90" s="15">
        <f t="shared" si="52"/>
        <v>174.16666666666666</v>
      </c>
      <c r="I90" s="15">
        <f t="shared" si="52"/>
        <v>174.16666666666666</v>
      </c>
      <c r="J90" s="15">
        <f t="shared" si="52"/>
        <v>174.16666666666666</v>
      </c>
      <c r="K90" s="15">
        <f t="shared" si="52"/>
        <v>174.16666666666666</v>
      </c>
      <c r="L90" s="15">
        <f t="shared" si="52"/>
        <v>174.16666666666666</v>
      </c>
      <c r="M90" s="15">
        <f t="shared" si="52"/>
        <v>174.16666666666666</v>
      </c>
      <c r="N90" s="15">
        <f t="shared" si="52"/>
        <v>174.16666666666666</v>
      </c>
      <c r="O90" s="15">
        <f t="shared" si="52"/>
        <v>174.16666666666666</v>
      </c>
    </row>
    <row r="91" spans="1:18" s="9" customFormat="1" ht="29" x14ac:dyDescent="0.35">
      <c r="A91" s="88" t="str">
        <f t="shared" si="45"/>
        <v>Повышение квалификации, Гос. регистр./разреш./сертиф.</v>
      </c>
      <c r="B91" s="75" t="s">
        <v>6</v>
      </c>
      <c r="C91" s="19"/>
      <c r="D91" s="15">
        <f t="shared" ref="D91:O91" si="53">D42</f>
        <v>0</v>
      </c>
      <c r="E91" s="15">
        <f t="shared" si="53"/>
        <v>0</v>
      </c>
      <c r="F91" s="15">
        <f t="shared" si="53"/>
        <v>0</v>
      </c>
      <c r="G91" s="15">
        <f t="shared" si="53"/>
        <v>100</v>
      </c>
      <c r="H91" s="15">
        <f t="shared" si="53"/>
        <v>0</v>
      </c>
      <c r="I91" s="15">
        <f t="shared" si="53"/>
        <v>0</v>
      </c>
      <c r="J91" s="15">
        <f t="shared" si="53"/>
        <v>0</v>
      </c>
      <c r="K91" s="15">
        <f t="shared" si="53"/>
        <v>100</v>
      </c>
      <c r="L91" s="15">
        <f t="shared" si="53"/>
        <v>0</v>
      </c>
      <c r="M91" s="15">
        <f t="shared" si="53"/>
        <v>0</v>
      </c>
      <c r="N91" s="15">
        <f t="shared" si="53"/>
        <v>0</v>
      </c>
      <c r="O91" s="15">
        <f t="shared" si="53"/>
        <v>0</v>
      </c>
    </row>
    <row r="92" spans="1:18" s="9" customFormat="1" ht="14.5" x14ac:dyDescent="0.35">
      <c r="A92" s="88" t="str">
        <f t="shared" si="45"/>
        <v>Прочие постоянные расходы</v>
      </c>
      <c r="B92" s="75" t="s">
        <v>6</v>
      </c>
      <c r="C92" s="19"/>
      <c r="D92" s="15">
        <f>SUM(D43:D45)</f>
        <v>0</v>
      </c>
      <c r="E92" s="15">
        <f t="shared" ref="E92:O92" si="54">SUM(E43:E45)</f>
        <v>0</v>
      </c>
      <c r="F92" s="15">
        <f t="shared" si="54"/>
        <v>0</v>
      </c>
      <c r="G92" s="15">
        <f t="shared" si="54"/>
        <v>0</v>
      </c>
      <c r="H92" s="15">
        <f t="shared" si="54"/>
        <v>0</v>
      </c>
      <c r="I92" s="15">
        <f t="shared" si="54"/>
        <v>0</v>
      </c>
      <c r="J92" s="15">
        <f t="shared" si="54"/>
        <v>0</v>
      </c>
      <c r="K92" s="15">
        <f t="shared" si="54"/>
        <v>0</v>
      </c>
      <c r="L92" s="15">
        <f t="shared" si="54"/>
        <v>0</v>
      </c>
      <c r="M92" s="15">
        <f t="shared" si="54"/>
        <v>0</v>
      </c>
      <c r="N92" s="15">
        <f t="shared" si="54"/>
        <v>0</v>
      </c>
      <c r="O92" s="15">
        <f t="shared" si="54"/>
        <v>0</v>
      </c>
    </row>
    <row r="93" spans="1:18" s="9" customFormat="1" ht="14.5" x14ac:dyDescent="0.35">
      <c r="A93" s="88" t="s">
        <v>56</v>
      </c>
      <c r="B93" s="75" t="s">
        <v>6</v>
      </c>
      <c r="C93" s="19"/>
      <c r="D93" s="15">
        <f t="shared" ref="D93:O93" si="55">D49</f>
        <v>106</v>
      </c>
      <c r="E93" s="15">
        <f t="shared" si="55"/>
        <v>106</v>
      </c>
      <c r="F93" s="15">
        <f t="shared" si="55"/>
        <v>106</v>
      </c>
      <c r="G93" s="15">
        <f t="shared" si="55"/>
        <v>106</v>
      </c>
      <c r="H93" s="15">
        <f t="shared" si="55"/>
        <v>106</v>
      </c>
      <c r="I93" s="15">
        <f t="shared" si="55"/>
        <v>106</v>
      </c>
      <c r="J93" s="15">
        <f t="shared" si="55"/>
        <v>106</v>
      </c>
      <c r="K93" s="15">
        <f t="shared" si="55"/>
        <v>106</v>
      </c>
      <c r="L93" s="15">
        <f t="shared" si="55"/>
        <v>106</v>
      </c>
      <c r="M93" s="15">
        <f t="shared" si="55"/>
        <v>106</v>
      </c>
      <c r="N93" s="15">
        <f t="shared" si="55"/>
        <v>106</v>
      </c>
      <c r="O93" s="15">
        <f t="shared" si="55"/>
        <v>106</v>
      </c>
    </row>
    <row r="94" spans="1:18" s="9" customFormat="1" ht="14.5" x14ac:dyDescent="0.35">
      <c r="A94" s="88"/>
      <c r="B94" s="75" t="s">
        <v>6</v>
      </c>
      <c r="C94" s="19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O94" s="17"/>
    </row>
    <row r="95" spans="1:18" s="9" customFormat="1" ht="14.5" x14ac:dyDescent="0.35">
      <c r="A95" s="88" t="s">
        <v>4</v>
      </c>
      <c r="B95" s="75" t="s">
        <v>6</v>
      </c>
      <c r="C95" s="19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O95" s="17"/>
    </row>
    <row r="96" spans="1:18" s="9" customFormat="1" ht="31" x14ac:dyDescent="0.35">
      <c r="A96" s="110" t="s">
        <v>43</v>
      </c>
      <c r="B96" s="71" t="s">
        <v>6</v>
      </c>
      <c r="C96" s="72"/>
      <c r="D96" s="72">
        <f t="shared" ref="D96:O96" si="56">D76-D80</f>
        <v>-1036.416666666667</v>
      </c>
      <c r="E96" s="72">
        <f t="shared" si="56"/>
        <v>1188.583333333333</v>
      </c>
      <c r="F96" s="72">
        <f t="shared" si="56"/>
        <v>1463.583333333333</v>
      </c>
      <c r="G96" s="72">
        <f t="shared" si="56"/>
        <v>713.58333333333303</v>
      </c>
      <c r="H96" s="72">
        <f t="shared" si="56"/>
        <v>1463.583333333333</v>
      </c>
      <c r="I96" s="72">
        <f t="shared" si="56"/>
        <v>1463.583333333333</v>
      </c>
      <c r="J96" s="72">
        <f t="shared" si="56"/>
        <v>1913.583333333333</v>
      </c>
      <c r="K96" s="72">
        <f t="shared" si="56"/>
        <v>1913.583333333333</v>
      </c>
      <c r="L96" s="72">
        <f t="shared" si="56"/>
        <v>2563.583333333333</v>
      </c>
      <c r="M96" s="72">
        <f t="shared" si="56"/>
        <v>3013.583333333333</v>
      </c>
      <c r="N96" s="72">
        <f t="shared" si="56"/>
        <v>3113.583333333333</v>
      </c>
      <c r="O96" s="72">
        <f t="shared" si="56"/>
        <v>3663.5833333333339</v>
      </c>
    </row>
    <row r="97" spans="1:16" s="9" customFormat="1" ht="31" x14ac:dyDescent="0.35">
      <c r="A97" s="32" t="s">
        <v>36</v>
      </c>
      <c r="B97" s="43" t="s">
        <v>6</v>
      </c>
      <c r="C97" s="30"/>
      <c r="D97" s="30">
        <f>SUM(D98:D100)</f>
        <v>0</v>
      </c>
      <c r="E97" s="30">
        <f t="shared" ref="E97:O97" si="57">SUM(E98:E100)</f>
        <v>0</v>
      </c>
      <c r="F97" s="30">
        <f t="shared" si="57"/>
        <v>0</v>
      </c>
      <c r="G97" s="30">
        <f t="shared" si="57"/>
        <v>0</v>
      </c>
      <c r="H97" s="30">
        <f t="shared" si="57"/>
        <v>0</v>
      </c>
      <c r="I97" s="30">
        <f t="shared" si="57"/>
        <v>0</v>
      </c>
      <c r="J97" s="30">
        <f t="shared" si="57"/>
        <v>0</v>
      </c>
      <c r="K97" s="30">
        <f t="shared" si="57"/>
        <v>0</v>
      </c>
      <c r="L97" s="30">
        <f t="shared" si="57"/>
        <v>0</v>
      </c>
      <c r="M97" s="30">
        <f t="shared" si="57"/>
        <v>0</v>
      </c>
      <c r="N97" s="30">
        <f t="shared" si="57"/>
        <v>0</v>
      </c>
      <c r="O97" s="30">
        <f t="shared" si="57"/>
        <v>0</v>
      </c>
    </row>
    <row r="98" spans="1:16" s="9" customFormat="1" ht="14.5" x14ac:dyDescent="0.35">
      <c r="A98" s="82" t="s">
        <v>10</v>
      </c>
      <c r="B98" s="75" t="s">
        <v>6</v>
      </c>
      <c r="C98" s="15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O98" s="17"/>
    </row>
    <row r="99" spans="1:16" s="9" customFormat="1" ht="14.5" x14ac:dyDescent="0.35">
      <c r="A99" s="82" t="s">
        <v>4</v>
      </c>
      <c r="B99" s="75" t="s">
        <v>6</v>
      </c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7"/>
      <c r="O99" s="17"/>
    </row>
    <row r="100" spans="1:16" s="9" customFormat="1" ht="14.5" x14ac:dyDescent="0.35">
      <c r="A100" s="82"/>
      <c r="B100" s="75" t="s">
        <v>6</v>
      </c>
      <c r="C100" s="15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7"/>
      <c r="O100" s="17"/>
    </row>
    <row r="101" spans="1:16" s="9" customFormat="1" ht="31" x14ac:dyDescent="0.35">
      <c r="A101" s="32" t="s">
        <v>37</v>
      </c>
      <c r="B101" s="43" t="s">
        <v>6</v>
      </c>
      <c r="C101" s="30"/>
      <c r="D101" s="30">
        <f>SUM(D102:D104)</f>
        <v>5500</v>
      </c>
      <c r="E101" s="30">
        <f t="shared" ref="E101:O101" si="58">SUM(E102:E104)</f>
        <v>0</v>
      </c>
      <c r="F101" s="30">
        <f t="shared" si="58"/>
        <v>0</v>
      </c>
      <c r="G101" s="30">
        <f t="shared" si="58"/>
        <v>0</v>
      </c>
      <c r="H101" s="30">
        <f t="shared" si="58"/>
        <v>0</v>
      </c>
      <c r="I101" s="30">
        <f t="shared" si="58"/>
        <v>0</v>
      </c>
      <c r="J101" s="30">
        <f t="shared" si="58"/>
        <v>0</v>
      </c>
      <c r="K101" s="30">
        <f t="shared" si="58"/>
        <v>0</v>
      </c>
      <c r="L101" s="30">
        <f t="shared" si="58"/>
        <v>0</v>
      </c>
      <c r="M101" s="30">
        <f t="shared" si="58"/>
        <v>0</v>
      </c>
      <c r="N101" s="30">
        <f t="shared" si="58"/>
        <v>0</v>
      </c>
      <c r="O101" s="30">
        <f t="shared" si="58"/>
        <v>0</v>
      </c>
    </row>
    <row r="102" spans="1:16" s="9" customFormat="1" ht="14.5" x14ac:dyDescent="0.35">
      <c r="A102" s="82" t="s">
        <v>11</v>
      </c>
      <c r="B102" s="75" t="s">
        <v>6</v>
      </c>
      <c r="C102" s="15"/>
      <c r="D102" s="16">
        <v>5500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7"/>
      <c r="P102"/>
    </row>
    <row r="103" spans="1:16" s="9" customFormat="1" ht="14.5" x14ac:dyDescent="0.35">
      <c r="A103" s="82" t="s">
        <v>4</v>
      </c>
      <c r="B103" s="75" t="s">
        <v>6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7"/>
      <c r="P103" s="37"/>
    </row>
    <row r="104" spans="1:16" s="9" customFormat="1" ht="14.5" x14ac:dyDescent="0.35">
      <c r="A104" s="82"/>
      <c r="B104" s="75" t="s">
        <v>6</v>
      </c>
      <c r="C104" s="15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7"/>
    </row>
    <row r="105" spans="1:16" s="9" customFormat="1" ht="31" x14ac:dyDescent="0.35">
      <c r="A105" s="110" t="s">
        <v>44</v>
      </c>
      <c r="B105" s="71" t="s">
        <v>6</v>
      </c>
      <c r="C105" s="72"/>
      <c r="D105" s="72">
        <f>D97-D101</f>
        <v>-5500</v>
      </c>
      <c r="E105" s="72"/>
      <c r="F105" s="72"/>
      <c r="G105" s="72"/>
      <c r="H105" s="72"/>
      <c r="I105" s="72"/>
      <c r="J105" s="72"/>
      <c r="K105" s="72"/>
      <c r="L105" s="72"/>
      <c r="M105" s="72"/>
      <c r="N105" s="73"/>
      <c r="O105" s="73"/>
    </row>
    <row r="106" spans="1:16" s="9" customFormat="1" ht="15.5" x14ac:dyDescent="0.35">
      <c r="A106" s="31" t="s">
        <v>38</v>
      </c>
      <c r="B106" s="43" t="s">
        <v>6</v>
      </c>
      <c r="C106" s="30"/>
      <c r="D106" s="30">
        <f>SUM(D107:D110)</f>
        <v>5500</v>
      </c>
      <c r="E106" s="30">
        <f t="shared" ref="E106:O106" si="59">SUM(E107:E110)</f>
        <v>0</v>
      </c>
      <c r="F106" s="30">
        <f t="shared" si="59"/>
        <v>0</v>
      </c>
      <c r="G106" s="30">
        <f t="shared" si="59"/>
        <v>0</v>
      </c>
      <c r="H106" s="30">
        <f t="shared" si="59"/>
        <v>0</v>
      </c>
      <c r="I106" s="30">
        <f t="shared" si="59"/>
        <v>0</v>
      </c>
      <c r="J106" s="30">
        <f t="shared" si="59"/>
        <v>0</v>
      </c>
      <c r="K106" s="30">
        <f t="shared" si="59"/>
        <v>0</v>
      </c>
      <c r="L106" s="30">
        <f t="shared" si="59"/>
        <v>0</v>
      </c>
      <c r="M106" s="30">
        <f t="shared" si="59"/>
        <v>0</v>
      </c>
      <c r="N106" s="30">
        <f t="shared" si="59"/>
        <v>0</v>
      </c>
      <c r="O106" s="30">
        <f t="shared" si="59"/>
        <v>0</v>
      </c>
    </row>
    <row r="107" spans="1:16" s="9" customFormat="1" ht="14.5" x14ac:dyDescent="0.35">
      <c r="A107" s="89" t="s">
        <v>12</v>
      </c>
      <c r="B107" s="75" t="s">
        <v>6</v>
      </c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7"/>
    </row>
    <row r="108" spans="1:16" s="9" customFormat="1" ht="14.5" x14ac:dyDescent="0.35">
      <c r="A108" s="89" t="s">
        <v>14</v>
      </c>
      <c r="B108" s="75" t="s">
        <v>6</v>
      </c>
      <c r="C108" s="15"/>
      <c r="D108" s="16">
        <v>5500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7"/>
    </row>
    <row r="109" spans="1:16" s="9" customFormat="1" ht="14.5" x14ac:dyDescent="0.35">
      <c r="A109" s="82" t="s">
        <v>4</v>
      </c>
      <c r="B109" s="75" t="s">
        <v>6</v>
      </c>
      <c r="C109" s="1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7"/>
    </row>
    <row r="110" spans="1:16" s="9" customFormat="1" ht="14.5" x14ac:dyDescent="0.35">
      <c r="A110" s="82"/>
      <c r="B110" s="75" t="s">
        <v>6</v>
      </c>
      <c r="C110" s="15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7"/>
    </row>
    <row r="111" spans="1:16" s="9" customFormat="1" ht="15.5" x14ac:dyDescent="0.35">
      <c r="A111" s="31" t="s">
        <v>42</v>
      </c>
      <c r="B111" s="43" t="s">
        <v>6</v>
      </c>
      <c r="C111" s="30"/>
      <c r="D111" s="30">
        <f>SUM(D112:D115)</f>
        <v>0</v>
      </c>
      <c r="E111" s="30">
        <f t="shared" ref="E111:O111" si="60">SUM(E112:E115)</f>
        <v>0</v>
      </c>
      <c r="F111" s="30">
        <f t="shared" si="60"/>
        <v>0</v>
      </c>
      <c r="G111" s="30">
        <f t="shared" si="60"/>
        <v>0</v>
      </c>
      <c r="H111" s="30">
        <f t="shared" si="60"/>
        <v>0</v>
      </c>
      <c r="I111" s="30">
        <f t="shared" si="60"/>
        <v>0</v>
      </c>
      <c r="J111" s="30">
        <f t="shared" si="60"/>
        <v>0</v>
      </c>
      <c r="K111" s="30">
        <f t="shared" si="60"/>
        <v>0</v>
      </c>
      <c r="L111" s="30">
        <f t="shared" si="60"/>
        <v>0</v>
      </c>
      <c r="M111" s="30">
        <f t="shared" si="60"/>
        <v>0</v>
      </c>
      <c r="N111" s="30">
        <f t="shared" si="60"/>
        <v>0</v>
      </c>
      <c r="O111" s="30">
        <f t="shared" si="60"/>
        <v>0</v>
      </c>
    </row>
    <row r="112" spans="1:16" s="9" customFormat="1" ht="14.5" x14ac:dyDescent="0.35">
      <c r="A112" s="82" t="s">
        <v>13</v>
      </c>
      <c r="B112" s="75" t="s">
        <v>6</v>
      </c>
      <c r="C112" s="15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7"/>
    </row>
    <row r="113" spans="1:22" s="9" customFormat="1" ht="14.5" x14ac:dyDescent="0.35">
      <c r="A113" s="82" t="s">
        <v>16</v>
      </c>
      <c r="B113" s="75" t="s">
        <v>6</v>
      </c>
      <c r="C113" s="1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7"/>
      <c r="P113" s="14"/>
    </row>
    <row r="114" spans="1:22" s="9" customFormat="1" ht="14.5" x14ac:dyDescent="0.35">
      <c r="A114" s="82" t="s">
        <v>4</v>
      </c>
      <c r="B114" s="75" t="s">
        <v>6</v>
      </c>
      <c r="C114" s="15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7"/>
      <c r="P114" s="14"/>
    </row>
    <row r="115" spans="1:22" s="9" customFormat="1" ht="14.5" x14ac:dyDescent="0.35">
      <c r="A115" s="82"/>
      <c r="B115" s="75" t="s">
        <v>6</v>
      </c>
      <c r="C115" s="1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7"/>
      <c r="P115" s="14"/>
    </row>
    <row r="116" spans="1:22" s="9" customFormat="1" ht="15.5" x14ac:dyDescent="0.35">
      <c r="A116" s="110" t="s">
        <v>39</v>
      </c>
      <c r="B116" s="71" t="s">
        <v>6</v>
      </c>
      <c r="C116" s="72"/>
      <c r="D116" s="72">
        <f>D106-D111</f>
        <v>5500</v>
      </c>
      <c r="E116" s="72">
        <f t="shared" ref="E116:O116" si="61">E106-E111</f>
        <v>0</v>
      </c>
      <c r="F116" s="72">
        <f t="shared" si="61"/>
        <v>0</v>
      </c>
      <c r="G116" s="72">
        <f t="shared" si="61"/>
        <v>0</v>
      </c>
      <c r="H116" s="72">
        <f t="shared" si="61"/>
        <v>0</v>
      </c>
      <c r="I116" s="72">
        <f t="shared" si="61"/>
        <v>0</v>
      </c>
      <c r="J116" s="72">
        <f t="shared" si="61"/>
        <v>0</v>
      </c>
      <c r="K116" s="72">
        <f t="shared" si="61"/>
        <v>0</v>
      </c>
      <c r="L116" s="72">
        <f t="shared" si="61"/>
        <v>0</v>
      </c>
      <c r="M116" s="72">
        <f t="shared" si="61"/>
        <v>0</v>
      </c>
      <c r="N116" s="72">
        <f t="shared" si="61"/>
        <v>0</v>
      </c>
      <c r="O116" s="72">
        <f t="shared" si="61"/>
        <v>0</v>
      </c>
      <c r="P116" s="14"/>
    </row>
    <row r="117" spans="1:22" s="9" customFormat="1" ht="31.25" customHeight="1" x14ac:dyDescent="0.35">
      <c r="A117" s="63" t="s">
        <v>40</v>
      </c>
      <c r="B117" s="61" t="s">
        <v>6</v>
      </c>
      <c r="C117" s="62"/>
      <c r="D117" s="62">
        <f>D96+D105+D116</f>
        <v>-1036.416666666667</v>
      </c>
      <c r="E117" s="62">
        <f t="shared" ref="E117:O117" si="62">E96+E105+E116</f>
        <v>1188.583333333333</v>
      </c>
      <c r="F117" s="62">
        <f t="shared" si="62"/>
        <v>1463.583333333333</v>
      </c>
      <c r="G117" s="62">
        <f t="shared" si="62"/>
        <v>713.58333333333303</v>
      </c>
      <c r="H117" s="62">
        <f t="shared" si="62"/>
        <v>1463.583333333333</v>
      </c>
      <c r="I117" s="62">
        <f t="shared" si="62"/>
        <v>1463.583333333333</v>
      </c>
      <c r="J117" s="62">
        <f t="shared" si="62"/>
        <v>1913.583333333333</v>
      </c>
      <c r="K117" s="62">
        <f t="shared" si="62"/>
        <v>1913.583333333333</v>
      </c>
      <c r="L117" s="62">
        <f t="shared" si="62"/>
        <v>2563.583333333333</v>
      </c>
      <c r="M117" s="62">
        <f t="shared" si="62"/>
        <v>3013.583333333333</v>
      </c>
      <c r="N117" s="62">
        <f t="shared" si="62"/>
        <v>3113.583333333333</v>
      </c>
      <c r="O117" s="62">
        <f t="shared" si="62"/>
        <v>3663.5833333333339</v>
      </c>
    </row>
    <row r="118" spans="1:22" s="9" customFormat="1" ht="32.4" customHeight="1" x14ac:dyDescent="0.35">
      <c r="A118" s="64" t="s">
        <v>41</v>
      </c>
      <c r="B118" s="65" t="s">
        <v>6</v>
      </c>
      <c r="C118" s="66"/>
      <c r="D118" s="66">
        <f t="shared" ref="D118:O118" si="63">D75+D117</f>
        <v>-1036.416666666667</v>
      </c>
      <c r="E118" s="66">
        <f t="shared" si="63"/>
        <v>152.16666666666606</v>
      </c>
      <c r="F118" s="66">
        <f t="shared" si="63"/>
        <v>1615.7499999999991</v>
      </c>
      <c r="G118" s="66">
        <f t="shared" si="63"/>
        <v>2329.3333333333321</v>
      </c>
      <c r="H118" s="66">
        <f t="shared" si="63"/>
        <v>3792.9166666666652</v>
      </c>
      <c r="I118" s="66">
        <f t="shared" si="63"/>
        <v>5256.4999999999982</v>
      </c>
      <c r="J118" s="66">
        <f t="shared" si="63"/>
        <v>7170.0833333333312</v>
      </c>
      <c r="K118" s="66">
        <f t="shared" si="63"/>
        <v>9083.6666666666642</v>
      </c>
      <c r="L118" s="66">
        <f t="shared" si="63"/>
        <v>11647.249999999996</v>
      </c>
      <c r="M118" s="66">
        <f t="shared" si="63"/>
        <v>14660.833333333328</v>
      </c>
      <c r="N118" s="66">
        <f t="shared" si="63"/>
        <v>17774.416666666661</v>
      </c>
      <c r="O118" s="66">
        <f t="shared" si="63"/>
        <v>21437.999999999993</v>
      </c>
      <c r="P118" s="127" t="s">
        <v>21</v>
      </c>
      <c r="Q118" s="128"/>
      <c r="R118" s="128"/>
      <c r="S118" s="128"/>
      <c r="T118" s="128"/>
      <c r="U118" s="128"/>
      <c r="V118" s="34"/>
    </row>
    <row r="119" spans="1:22" s="9" customFormat="1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"/>
      <c r="Q119" s="33"/>
      <c r="R119" s="33"/>
      <c r="S119" s="33"/>
      <c r="T119" s="33"/>
      <c r="U119" s="33"/>
      <c r="V119" s="34"/>
    </row>
    <row r="120" spans="1:22" s="9" customFormat="1" ht="15.5" x14ac:dyDescent="0.35">
      <c r="A120" s="35"/>
      <c r="B120" s="44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103" t="s">
        <v>24</v>
      </c>
      <c r="P120" s="1"/>
      <c r="R120" s="33"/>
      <c r="S120" s="33"/>
      <c r="T120" s="33"/>
      <c r="U120" s="33"/>
      <c r="V120" s="34"/>
    </row>
    <row r="121" spans="1:22" s="9" customFormat="1" ht="31" x14ac:dyDescent="0.25">
      <c r="A121" s="119" t="s">
        <v>52</v>
      </c>
      <c r="B121" s="45" t="s">
        <v>7</v>
      </c>
      <c r="C121" s="45"/>
      <c r="D121" s="106">
        <v>1</v>
      </c>
      <c r="E121" s="106">
        <v>2</v>
      </c>
      <c r="F121" s="106">
        <v>3</v>
      </c>
      <c r="G121" s="106">
        <v>4</v>
      </c>
      <c r="H121" s="106">
        <v>5</v>
      </c>
      <c r="I121" s="106">
        <v>6</v>
      </c>
      <c r="J121" s="106">
        <v>7</v>
      </c>
      <c r="K121" s="106">
        <v>8</v>
      </c>
      <c r="L121" s="106">
        <v>9</v>
      </c>
      <c r="M121" s="106">
        <v>10</v>
      </c>
      <c r="N121" s="106">
        <v>11</v>
      </c>
      <c r="O121" s="106">
        <v>12</v>
      </c>
      <c r="P121" s="1"/>
    </row>
    <row r="122" spans="1:22" s="9" customFormat="1" ht="15.5" x14ac:dyDescent="0.25">
      <c r="A122" s="46" t="s">
        <v>17</v>
      </c>
      <c r="B122" s="43" t="s">
        <v>6</v>
      </c>
      <c r="C122" s="30"/>
      <c r="D122" s="30">
        <f t="shared" ref="D122:O122" si="64">IF(D5&gt;0,(D34+D49)/(1-D23/D5),0)</f>
        <v>6054.8484848484841</v>
      </c>
      <c r="E122" s="30">
        <f t="shared" si="64"/>
        <v>5509.393939393939</v>
      </c>
      <c r="F122" s="30">
        <f t="shared" si="64"/>
        <v>5509.393939393939</v>
      </c>
      <c r="G122" s="30">
        <f t="shared" si="64"/>
        <v>5873.0303030303021</v>
      </c>
      <c r="H122" s="30">
        <f t="shared" si="64"/>
        <v>5509.393939393939</v>
      </c>
      <c r="I122" s="30">
        <f t="shared" si="64"/>
        <v>5509.393939393939</v>
      </c>
      <c r="J122" s="30">
        <f t="shared" si="64"/>
        <v>5691.2121212121201</v>
      </c>
      <c r="K122" s="30">
        <f t="shared" si="64"/>
        <v>5691.2121212121201</v>
      </c>
      <c r="L122" s="30">
        <f t="shared" si="64"/>
        <v>5509.393939393939</v>
      </c>
      <c r="M122" s="30">
        <f t="shared" si="64"/>
        <v>5691.2121212121201</v>
      </c>
      <c r="N122" s="30">
        <f t="shared" si="64"/>
        <v>5509.393939393939</v>
      </c>
      <c r="O122" s="30">
        <f t="shared" si="64"/>
        <v>5509.393939393939</v>
      </c>
      <c r="P122" s="1"/>
    </row>
    <row r="123" spans="1:22" s="9" customFormat="1" ht="15.5" x14ac:dyDescent="0.25">
      <c r="A123" s="46" t="s">
        <v>18</v>
      </c>
      <c r="B123" s="43" t="s">
        <v>19</v>
      </c>
      <c r="C123" s="30"/>
      <c r="D123" s="47">
        <f t="shared" ref="D123:O123" si="65">IF(D5&gt;0,(D5-D122)/D5,0)</f>
        <v>-0.51371212121212106</v>
      </c>
      <c r="E123" s="47">
        <f t="shared" si="65"/>
        <v>0.26541414141414144</v>
      </c>
      <c r="F123" s="47">
        <f t="shared" si="65"/>
        <v>0.31132575757575764</v>
      </c>
      <c r="G123" s="47">
        <f t="shared" si="65"/>
        <v>0.16099567099567114</v>
      </c>
      <c r="H123" s="47">
        <f t="shared" si="65"/>
        <v>0.31132575757575764</v>
      </c>
      <c r="I123" s="47">
        <f t="shared" si="65"/>
        <v>0.31132575757575764</v>
      </c>
      <c r="J123" s="47">
        <f t="shared" si="65"/>
        <v>0.36764309764309777</v>
      </c>
      <c r="K123" s="47">
        <f t="shared" si="65"/>
        <v>0.36764309764309777</v>
      </c>
      <c r="L123" s="47">
        <f t="shared" si="65"/>
        <v>0.4490606060606061</v>
      </c>
      <c r="M123" s="47">
        <f t="shared" si="65"/>
        <v>0.48261707988980729</v>
      </c>
      <c r="N123" s="47">
        <f t="shared" si="65"/>
        <v>0.49914600550964189</v>
      </c>
      <c r="O123" s="47">
        <f t="shared" si="65"/>
        <v>0.54088383838383847</v>
      </c>
      <c r="P123" s="1"/>
    </row>
    <row r="124" spans="1:22" s="9" customFormat="1" ht="15.5" x14ac:dyDescent="0.25">
      <c r="A124" s="48" t="s">
        <v>62</v>
      </c>
      <c r="B124" s="49" t="s">
        <v>20</v>
      </c>
      <c r="C124" s="50"/>
      <c r="D124" s="51">
        <f t="shared" ref="D124:O124" si="66">D122/D47</f>
        <v>-5.9119757378504332</v>
      </c>
      <c r="E124" s="51">
        <f t="shared" si="66"/>
        <v>4.5879755220490814</v>
      </c>
      <c r="F124" s="51">
        <f t="shared" si="66"/>
        <v>3.7330732508598117</v>
      </c>
      <c r="G124" s="51">
        <f t="shared" si="66"/>
        <v>8.0914309571025953</v>
      </c>
      <c r="H124" s="51">
        <f t="shared" si="66"/>
        <v>3.7330732508598117</v>
      </c>
      <c r="I124" s="51">
        <f t="shared" si="66"/>
        <v>3.7330732508598117</v>
      </c>
      <c r="J124" s="51">
        <f t="shared" si="66"/>
        <v>2.9551945242122648</v>
      </c>
      <c r="K124" s="51">
        <f t="shared" si="66"/>
        <v>2.9551945242122648</v>
      </c>
      <c r="L124" s="51">
        <f t="shared" si="66"/>
        <v>2.1388782682862266</v>
      </c>
      <c r="M124" s="51">
        <f t="shared" si="66"/>
        <v>1.8808742895771258</v>
      </c>
      <c r="N124" s="51">
        <f t="shared" si="66"/>
        <v>1.7625360509924624</v>
      </c>
      <c r="O124" s="51">
        <f t="shared" si="66"/>
        <v>1.4988149461058098</v>
      </c>
      <c r="P124" s="1"/>
    </row>
    <row r="125" spans="1:22" s="9" customFormat="1" ht="14" x14ac:dyDescent="0.25">
      <c r="A125" s="10"/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P125" s="1"/>
    </row>
    <row r="126" spans="1:22" s="9" customFormat="1" ht="14" x14ac:dyDescent="0.25">
      <c r="A126" s="10"/>
      <c r="B126" s="6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P126" s="1"/>
    </row>
    <row r="127" spans="1:22" s="9" customFormat="1" ht="14" x14ac:dyDescent="0.25">
      <c r="A127" s="10"/>
      <c r="B127" s="6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P127" s="1"/>
    </row>
    <row r="128" spans="1:22" s="9" customFormat="1" ht="14" x14ac:dyDescent="0.25">
      <c r="A128" s="10"/>
      <c r="B128" s="6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P128" s="1"/>
    </row>
    <row r="129" spans="1:17" s="9" customFormat="1" ht="14" x14ac:dyDescent="0.25">
      <c r="A129" s="10"/>
      <c r="B129" s="6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P129" s="1"/>
      <c r="Q129" s="14"/>
    </row>
    <row r="130" spans="1:17" s="14" customFormat="1" ht="12.5" x14ac:dyDescent="0.25">
      <c r="A130" s="11"/>
      <c r="B130" s="12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P130" s="1"/>
    </row>
    <row r="131" spans="1:17" s="14" customFormat="1" ht="12.5" x14ac:dyDescent="0.25">
      <c r="A131" s="11"/>
      <c r="B131" s="12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P131" s="1"/>
    </row>
    <row r="132" spans="1:17" s="14" customFormat="1" ht="12.5" x14ac:dyDescent="0.25">
      <c r="A132" s="11"/>
      <c r="B132" s="12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P132" s="1"/>
    </row>
    <row r="133" spans="1:17" s="14" customFormat="1" ht="12.5" x14ac:dyDescent="0.25">
      <c r="A133" s="11"/>
      <c r="B133" s="12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P133" s="1"/>
      <c r="Q133" s="1"/>
    </row>
    <row r="134" spans="1:17" ht="12.5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7" ht="12.5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7" ht="12.5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7" ht="12.5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7" ht="12.5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7" ht="12.5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7" ht="12.5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7" ht="12.5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7" ht="12.5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7" ht="12.5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7" ht="12.5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2.5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2.5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2.5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2.5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2.5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2.5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2.5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2.5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2.5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2.5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2.5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2.5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2.5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2.5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2.5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2.5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2.5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2.5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2.5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2.5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2.5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2.5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2.5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2.5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2.5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2.5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2.5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2.5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2.5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2.5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2.5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2.5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5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5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5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5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5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5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5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5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5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5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5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5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5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5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2.5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2.5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2.5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2.5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2.5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2.5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2.5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2.5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2.5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2.5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2.5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2.5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2.5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2.5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2.5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2.5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2.5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2.5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2.5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2.5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2.5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2.5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2.5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2.5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2.5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2.5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2.5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2.5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2.5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2.5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2.5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2.5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2.5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2.5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2.5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2.5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2.5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2.5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2.5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2.5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2.5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2.5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2.5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2.5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2.5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2.5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2.5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2.5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2.5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2.5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2.5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2.5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2.5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2.5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2.5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2.5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2.5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2.5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2.5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2.5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2.5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2.5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2.5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2.5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2.5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2.5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2.5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2.5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2.5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2.5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2.5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2.5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2.5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2.5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2.5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2.5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2.5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2.5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2.5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2.5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2.5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2.5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2.5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2.5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2.5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2.5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2.5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2.5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2.5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2.5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2.5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2.5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2.5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2.5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2.5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2.5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2.5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2.5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2.5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2.5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2.5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2.5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2.5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2.5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2.5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2.5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2.5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2.5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2.5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2.5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2.5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2.5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2.5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2.5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2.5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2.5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2.5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2.5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2.5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2.5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2.5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2.5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2.5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2.5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2.5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2.5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2.5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2.5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2.5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2.5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2.5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2.5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2.5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2.5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2.5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2.5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2.5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2.5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2.5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2.5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2.5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2.5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2.5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2.5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2.5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2.5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2.5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2.5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2.5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2.5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2.5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2.5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2.5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2.5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2.5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2.5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2.5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2.5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2.5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2.5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2.5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2.5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2.5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2.5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2.5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2.5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2.5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2.5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2.5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2.5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2.5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2.5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2.5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2.5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2.5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2.5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2.5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2.5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2.5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2.5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2.5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2.5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2.5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2.5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2.5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2.5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2.5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2.5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2.5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2.5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2.5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2.5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2.5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2.5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2.5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2.5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2.5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2.5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2.5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2.5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2.5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2.5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2.5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2.5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2.5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2.5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2.5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2.5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2.5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2.5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2.5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2.5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2.5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2.5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2.5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2.5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2.5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2.5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2.5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2.5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2.5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2.5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2.5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2.5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2.5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2.5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2.5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2.5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2.5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2.5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2.5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2.5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2.5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2.5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2.5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2.5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2.5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2.5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2.5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2.5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2.5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2.5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2.5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2.5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2.5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2.5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2.5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2.5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2.5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2.5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2.5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2.5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2.5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2.5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2.5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2.5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2.5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2.5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2.5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2.5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2.5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2.5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2.5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2.5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2.5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2.5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2.5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2.5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2.5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2.5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2.5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2.5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2.5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2.5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2.5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2.5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2.5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2.5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2.5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2.5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2.5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2.5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2.5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2.5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2.5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2.5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2.5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2.5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2.5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2.5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2.5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2.5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2.5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2.5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2.5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2.5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2.5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2.5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2.5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2.5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2.5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2.5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2.5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2.5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2.5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2.5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2.5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2.5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2.5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2.5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2.5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2.5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2.5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2.5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2.5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2.5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2.5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2.5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2.5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2.5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2.5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2.5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2.5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2.5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2.5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2.5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2.5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2.5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2.5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2.5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2.5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2.5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2.5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2.5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2.5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2.5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2.5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2.5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2.5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2.5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2.5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2.5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2.5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2.5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2.5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2.5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2.5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2.5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2.5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2.5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2.5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2.5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2.5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2.5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2.5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2.5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2.5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2.5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2.5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2.5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2.5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2.5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2.5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2.5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2.5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2.5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2.5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2.5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2.5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2.5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2.5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2.5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2.5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2.5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2.5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2.5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2.5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2.5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2.5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2.5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2.5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2.5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2.5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2.5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2.5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2.5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2.5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2.5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2.5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2.5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2.5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2.5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2.5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2.5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2.5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2.5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2.5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2.5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2.5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2.5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2.5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2.5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2.5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2.5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2.5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2.5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2.5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2.5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2.5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2.5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2.5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2.5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2.5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2.5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2.5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2.5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2.5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2.5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2.5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2.5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2.5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2.5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2.5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2.5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2.5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2.5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2.5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2.5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2.5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2.5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2.5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2.5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2.5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2.5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2.5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2.5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2.5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2.5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2.5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2.5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2.5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2.5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2.5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2.5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2.5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2.5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2.5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2.5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2.5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2.5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2.5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2.5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2.5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2.5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2.5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2.5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2.5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2.5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2.5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2.5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2.5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2.5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2.5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2.5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2.5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2.5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2.5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2.5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2.5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2.5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2.5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2.5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2.5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2.5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2.5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2.5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2.5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2.5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2.5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2.5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2.5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2.5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2.5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2.5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2.5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2.5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2.5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2.5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2.5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2.5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2.5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2.5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2.5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2.5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2.5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2.5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2.5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2.5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2.5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2.5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2.5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2.5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2.5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2.5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2.5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2.5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2.5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2.5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2.5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2.5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2.5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2.5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2.5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2.5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2.5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2.5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2.5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2.5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2.5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2.5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2.5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2.5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2.5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2.5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2.5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2.5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2.5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2.5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2.5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2.5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2.5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2.5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2.5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2.5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2.5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2.5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2.5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2.5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2.5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2.5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2.5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2.5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2.5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2.5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2.5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2.5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2.5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2.5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2.5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2.5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2.5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2.5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2.5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2.5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2.5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2.5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2.5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2.5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2.5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2.5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2.5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2.5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2.5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2.5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2.5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2.5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2.5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2.5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2.5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2.5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2.5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2.5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2.5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2.5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2.5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2.5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2.5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2.5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2.5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2.5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2.5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2.5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2.5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2.5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2.5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2.5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2.5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2.5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2.5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2.5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2.5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2.5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2.5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2.5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2.5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2.5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2.5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2.5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2.5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2.5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2.5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2.5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2.5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2.5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2.5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2.5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2.5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2.5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2.5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2.5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2.5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2.5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2.5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2.5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2.5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2.5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2.5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2.5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2.5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2.5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2.5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2.5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2.5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2.5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2.5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2.5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2.5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2.5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2.5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2.5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2.5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2.5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2.5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2.5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2.5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2.5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2.5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2.5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2.5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2.5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2.5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2.5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2.5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2.5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2.5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2.5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2.5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2.5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2.5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2.5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2.5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2.5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2.5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2.5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2.5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2.5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2.5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2.5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2.5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2.5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2.5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2.5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2.5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2.5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2.5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2.5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2.5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2.5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2.5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2.5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2.5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2.5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2.5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2.5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2.5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2.5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2.5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2.5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2.5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2.5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2.5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2.5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2.5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2.5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2.5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2.5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2.5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2.5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2.5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2.5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2.5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2.5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2.5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2.5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2.5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2.5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2.5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2.5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2.5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2.5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2.5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2.5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2.5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2.5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2.5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2.5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2.5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2.5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2.5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2.5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2.5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2.5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2.5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2.5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2.5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2.5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2.5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2.5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2.5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2.5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2.5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2.5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2.5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2.5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2.5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2.5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2.5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2.5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2.5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2.5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2.5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2.5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2.5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2.5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2.5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2.5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2.5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2.5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2.5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2.5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2.5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2.5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2.5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2.5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2.5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2.5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2.5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2.5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2.5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2.5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2.5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2.5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2.5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2.5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2.5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2.5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2.5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2.5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2.5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2.5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2.5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2.5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2.5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2.5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2.5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2.5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2.5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2.5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2.5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2.5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2.5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2.5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2.5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2.5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2.5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2.5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2.5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2.5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2.5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2.5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2.5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2.5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2.5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2.5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2.5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2.5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2.5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2.5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2.5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2.5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2.5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2.5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2.5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2.5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2.5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2.5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2.5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2.5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2.5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2.5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2.5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2.5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2.5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2.5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2.5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2.5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2.5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2.5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2.5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2.5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2.5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2.5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2.5" x14ac:dyDescent="0.25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2.5" x14ac:dyDescent="0.25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2.5" x14ac:dyDescent="0.25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ht="12.5" x14ac:dyDescent="0.25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ht="12.5" x14ac:dyDescent="0.25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ht="12.5" x14ac:dyDescent="0.25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</sheetData>
  <mergeCells count="3">
    <mergeCell ref="P118:U118"/>
    <mergeCell ref="A1:D1"/>
    <mergeCell ref="P53:U53"/>
  </mergeCells>
  <conditionalFormatting sqref="C118:O118 C120:N12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Интерент-магазин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Nadzeya Sinelnik</cp:lastModifiedBy>
  <dcterms:created xsi:type="dcterms:W3CDTF">2020-12-16T08:05:56Z</dcterms:created>
  <dcterms:modified xsi:type="dcterms:W3CDTF">2023-03-15T06:53:34Z</dcterms:modified>
</cp:coreProperties>
</file>