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showInkAnnotation="0" codeName="ЭтаКнига"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8_{E8012CFB-D919-46E9-B207-3E2EEF0EEB42}" xr6:coauthVersionLast="47" xr6:coauthVersionMax="47" xr10:uidLastSave="{00000000-0000-0000-0000-000000000000}"/>
  <workbookProtection workbookAlgorithmName="SHA-512" workbookHashValue="pcKz1BB1EW2aZOSmmS3Yc1QiMh4PwG2+wa1oKbw4y3ZcbFJ94Y772m+eYcemUbPyFAI+N3wlnsqgh1BOPl+5RQ==" workbookSaltValue="1PHXsDxZVyKwr3Ir672Yeg==" workbookSpinCount="100000" lockStructure="1"/>
  <bookViews>
    <workbookView xWindow="-120" yWindow="-120" windowWidth="29040" windowHeight="15840" tabRatio="898" activeTab="1" xr2:uid="{9DB543D0-D187-4697-BF65-EB40B01B38D9}"/>
  </bookViews>
  <sheets>
    <sheet name="Заявка" sheetId="35" r:id="rId1"/>
    <sheet name="Фин.показатели ТЭО" sheetId="45" r:id="rId2"/>
    <sheet name="баланс" sheetId="1" state="hidden" r:id="rId3"/>
    <sheet name="Заключение" sheetId="31" state="hidden" r:id="rId4"/>
    <sheet name="Критерии" sheetId="46" state="hidden" r:id="rId5"/>
  </sheets>
  <definedNames>
    <definedName name="достаточность">#REF!</definedName>
    <definedName name="_xlnm.Print_Area" localSheetId="2">баланс!$A$1:$W$105,баланс!$106:$158</definedName>
    <definedName name="_xlnm.Print_Area" localSheetId="3">Заключение!$A$1:$J$197</definedName>
    <definedName name="_xlnm.Print_Area" localSheetId="0">Заявка!$A$1:$L$288</definedName>
    <definedName name="ОКРУГЛ">баланс!$N$106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 i="45" l="1"/>
  <c r="E114" i="31"/>
  <c r="C67" i="45"/>
  <c r="D67" i="45"/>
  <c r="E67" i="45"/>
  <c r="F67" i="45"/>
  <c r="G67" i="45"/>
  <c r="H67" i="45"/>
  <c r="H95" i="45" s="1"/>
  <c r="D37" i="46"/>
  <c r="D6" i="45"/>
  <c r="D15" i="45" s="1"/>
  <c r="C6" i="45"/>
  <c r="C15" i="45" s="1"/>
  <c r="C50" i="45"/>
  <c r="D77" i="45"/>
  <c r="E77" i="45"/>
  <c r="F77" i="45"/>
  <c r="G77" i="45"/>
  <c r="G95" i="45" s="1"/>
  <c r="H77" i="45"/>
  <c r="C77" i="45"/>
  <c r="C95" i="45" s="1"/>
  <c r="E30" i="45"/>
  <c r="F30" i="45"/>
  <c r="G30" i="45"/>
  <c r="H30" i="45"/>
  <c r="I30" i="45"/>
  <c r="E29" i="45"/>
  <c r="F29" i="45"/>
  <c r="G29" i="45"/>
  <c r="H29" i="45"/>
  <c r="I29" i="45"/>
  <c r="D30" i="45"/>
  <c r="D29" i="45"/>
  <c r="D20" i="45"/>
  <c r="E20" i="45"/>
  <c r="F20" i="45"/>
  <c r="G20" i="45"/>
  <c r="H20" i="45"/>
  <c r="I20" i="45"/>
  <c r="E19" i="45"/>
  <c r="F19" i="45"/>
  <c r="G19" i="45"/>
  <c r="H19" i="45"/>
  <c r="I19" i="45"/>
  <c r="C49" i="45"/>
  <c r="E49" i="45"/>
  <c r="F49" i="45"/>
  <c r="G49" i="45"/>
  <c r="H49" i="45"/>
  <c r="D49" i="45"/>
  <c r="D55" i="45" s="1"/>
  <c r="D58" i="45" s="1"/>
  <c r="D61" i="45" s="1"/>
  <c r="E50" i="45"/>
  <c r="F50" i="45"/>
  <c r="G50" i="45"/>
  <c r="H50" i="45"/>
  <c r="H55" i="45" s="1"/>
  <c r="H58" i="45" s="1"/>
  <c r="H61" i="45" s="1"/>
  <c r="D50" i="45"/>
  <c r="P22" i="1"/>
  <c r="Q22" i="1"/>
  <c r="R22" i="1"/>
  <c r="Q11" i="1"/>
  <c r="R11" i="1"/>
  <c r="I164" i="31"/>
  <c r="G164" i="31"/>
  <c r="E164" i="31"/>
  <c r="I163" i="31"/>
  <c r="G163" i="31"/>
  <c r="E163" i="31"/>
  <c r="I162" i="31"/>
  <c r="G162" i="31"/>
  <c r="E162" i="31"/>
  <c r="I161" i="31"/>
  <c r="G161" i="31"/>
  <c r="E161" i="31"/>
  <c r="E137" i="31"/>
  <c r="E136" i="31"/>
  <c r="E134" i="31"/>
  <c r="E133" i="31"/>
  <c r="E98" i="31"/>
  <c r="J94" i="31"/>
  <c r="I94" i="31"/>
  <c r="H94" i="31"/>
  <c r="F94" i="31"/>
  <c r="E94" i="31"/>
  <c r="E96" i="31" s="1"/>
  <c r="J96" i="31"/>
  <c r="I96" i="31"/>
  <c r="H96" i="31"/>
  <c r="F96" i="31"/>
  <c r="J93" i="31"/>
  <c r="I93" i="31"/>
  <c r="H93" i="31"/>
  <c r="F93" i="31"/>
  <c r="E93" i="31"/>
  <c r="J89" i="31"/>
  <c r="J91" i="31" s="1"/>
  <c r="I89" i="31"/>
  <c r="I91" i="31" s="1"/>
  <c r="H89" i="31"/>
  <c r="H91" i="31" s="1"/>
  <c r="F89" i="31"/>
  <c r="F91" i="31" s="1"/>
  <c r="E89" i="31"/>
  <c r="E91" i="31" s="1"/>
  <c r="J88" i="31"/>
  <c r="I88" i="31"/>
  <c r="H88" i="31"/>
  <c r="F88" i="31"/>
  <c r="E88" i="31"/>
  <c r="D85" i="31"/>
  <c r="D83" i="31"/>
  <c r="D81" i="31"/>
  <c r="E97" i="31" s="1"/>
  <c r="D80" i="31"/>
  <c r="K54" i="31"/>
  <c r="E57" i="31"/>
  <c r="G36" i="31"/>
  <c r="G37" i="31"/>
  <c r="G38" i="31"/>
  <c r="G39" i="31"/>
  <c r="G40" i="31"/>
  <c r="G41" i="31"/>
  <c r="G42" i="31"/>
  <c r="G35" i="31"/>
  <c r="G34" i="31"/>
  <c r="F36" i="31"/>
  <c r="F37" i="31"/>
  <c r="F38" i="31"/>
  <c r="F39" i="31"/>
  <c r="F40" i="31"/>
  <c r="F41" i="31"/>
  <c r="F42" i="31"/>
  <c r="F35" i="31"/>
  <c r="F34" i="31"/>
  <c r="A42" i="31"/>
  <c r="A41" i="31"/>
  <c r="A40" i="31"/>
  <c r="A39" i="31"/>
  <c r="A38" i="31"/>
  <c r="A37" i="31"/>
  <c r="A36" i="31"/>
  <c r="A35" i="31"/>
  <c r="A34" i="31"/>
  <c r="G44" i="31"/>
  <c r="G43" i="31"/>
  <c r="G31" i="31"/>
  <c r="A30" i="31"/>
  <c r="A27" i="31"/>
  <c r="H25" i="31"/>
  <c r="A25" i="31"/>
  <c r="H23" i="31"/>
  <c r="A23" i="31"/>
  <c r="G21" i="31"/>
  <c r="G20" i="31"/>
  <c r="G19" i="31"/>
  <c r="G17" i="31"/>
  <c r="D3" i="1" s="1"/>
  <c r="D14" i="31"/>
  <c r="D13" i="31"/>
  <c r="D12" i="31"/>
  <c r="D4" i="1" s="1"/>
  <c r="D11" i="31"/>
  <c r="D10" i="31"/>
  <c r="D9" i="31"/>
  <c r="D2" i="1" s="1"/>
  <c r="L249" i="35"/>
  <c r="I269" i="35"/>
  <c r="I251" i="35"/>
  <c r="I254" i="35"/>
  <c r="L254" i="35"/>
  <c r="H254" i="35"/>
  <c r="G254" i="35"/>
  <c r="L253" i="35"/>
  <c r="K253" i="35"/>
  <c r="L252" i="35"/>
  <c r="K252" i="35"/>
  <c r="H251" i="35"/>
  <c r="G251" i="35"/>
  <c r="L250" i="35"/>
  <c r="K250" i="35"/>
  <c r="K249" i="35"/>
  <c r="S9" i="1"/>
  <c r="C4" i="1"/>
  <c r="F92" i="31"/>
  <c r="K59" i="31"/>
  <c r="L11" i="1"/>
  <c r="L20" i="1" s="1"/>
  <c r="M11" i="1"/>
  <c r="M20" i="1" s="1"/>
  <c r="N11" i="1"/>
  <c r="N20" i="1"/>
  <c r="L22" i="1"/>
  <c r="L36" i="1" s="1"/>
  <c r="M22" i="1"/>
  <c r="N22" i="1"/>
  <c r="N36" i="1" s="1"/>
  <c r="V36" i="1" s="1"/>
  <c r="L41" i="1"/>
  <c r="M41" i="1"/>
  <c r="N41" i="1"/>
  <c r="L51" i="1"/>
  <c r="M51" i="1"/>
  <c r="N51" i="1"/>
  <c r="L59" i="1"/>
  <c r="T59" i="1"/>
  <c r="M59" i="1"/>
  <c r="N59" i="1"/>
  <c r="L63" i="1"/>
  <c r="L76" i="1" s="1"/>
  <c r="M63" i="1"/>
  <c r="U63" i="1" s="1"/>
  <c r="N63" i="1"/>
  <c r="N76" i="1" s="1"/>
  <c r="L78" i="1"/>
  <c r="M78" i="1"/>
  <c r="N78" i="1"/>
  <c r="L81" i="1"/>
  <c r="L84" i="1"/>
  <c r="M81" i="1"/>
  <c r="N81" i="1"/>
  <c r="N84" i="1" s="1"/>
  <c r="L92" i="1"/>
  <c r="T92" i="1" s="1"/>
  <c r="M92" i="1"/>
  <c r="U92" i="1" s="1"/>
  <c r="N92" i="1"/>
  <c r="V92" i="1" s="1"/>
  <c r="L110" i="1"/>
  <c r="M110" i="1"/>
  <c r="N110" i="1"/>
  <c r="L111" i="1"/>
  <c r="M111" i="1"/>
  <c r="N111" i="1"/>
  <c r="R36" i="1"/>
  <c r="R105" i="1" s="1"/>
  <c r="J130" i="31" s="1"/>
  <c r="R76" i="1"/>
  <c r="R81" i="1"/>
  <c r="R117" i="1"/>
  <c r="E139" i="31" s="1"/>
  <c r="R92" i="1"/>
  <c r="R51" i="1"/>
  <c r="R111" i="1"/>
  <c r="R110" i="1"/>
  <c r="R78" i="1"/>
  <c r="R59" i="1"/>
  <c r="R41" i="1"/>
  <c r="R20" i="1"/>
  <c r="Q36" i="1"/>
  <c r="Q105" i="1" s="1"/>
  <c r="Q76" i="1"/>
  <c r="Q104" i="1" s="1"/>
  <c r="Q51" i="1"/>
  <c r="Q110" i="1"/>
  <c r="Q111" i="1"/>
  <c r="Q92" i="1"/>
  <c r="Q81" i="1"/>
  <c r="Q84" i="1"/>
  <c r="Q87" i="1" s="1"/>
  <c r="Q93" i="1" s="1"/>
  <c r="Q99" i="1" s="1"/>
  <c r="Q78" i="1"/>
  <c r="Q59" i="1"/>
  <c r="Q41" i="1"/>
  <c r="Q20" i="1"/>
  <c r="P36" i="1"/>
  <c r="P105" i="1" s="1"/>
  <c r="P63" i="1"/>
  <c r="P76" i="1"/>
  <c r="P51" i="1"/>
  <c r="P77" i="1" s="1"/>
  <c r="P106" i="1" s="1"/>
  <c r="P111" i="1"/>
  <c r="P110" i="1"/>
  <c r="P92" i="1"/>
  <c r="P81" i="1"/>
  <c r="P84" i="1" s="1"/>
  <c r="P112" i="1" s="1"/>
  <c r="P78" i="1"/>
  <c r="P59" i="1"/>
  <c r="P41" i="1"/>
  <c r="P11" i="1"/>
  <c r="P20" i="1" s="1"/>
  <c r="P37" i="1" s="1"/>
  <c r="O22" i="1"/>
  <c r="W22" i="1"/>
  <c r="O63" i="1"/>
  <c r="H110" i="1"/>
  <c r="I110" i="1"/>
  <c r="J110" i="1"/>
  <c r="K110" i="1"/>
  <c r="G110" i="1"/>
  <c r="K51" i="1"/>
  <c r="G78" i="1"/>
  <c r="H78" i="1"/>
  <c r="I78" i="1"/>
  <c r="J78" i="1"/>
  <c r="K78" i="1"/>
  <c r="O78" i="1"/>
  <c r="F41" i="1"/>
  <c r="G41" i="1"/>
  <c r="H41" i="1"/>
  <c r="I41" i="1"/>
  <c r="J41" i="1"/>
  <c r="K41" i="1"/>
  <c r="O41" i="1"/>
  <c r="T78" i="1"/>
  <c r="U78" i="1"/>
  <c r="V78" i="1"/>
  <c r="W78" i="1"/>
  <c r="S78" i="1"/>
  <c r="T41" i="1"/>
  <c r="U41" i="1"/>
  <c r="V41" i="1"/>
  <c r="W41" i="1"/>
  <c r="S41" i="1"/>
  <c r="W9" i="1"/>
  <c r="W10" i="1"/>
  <c r="W12" i="1"/>
  <c r="W13" i="1"/>
  <c r="W14" i="1"/>
  <c r="W15" i="1"/>
  <c r="W16" i="1"/>
  <c r="W17" i="1"/>
  <c r="W18" i="1"/>
  <c r="W19" i="1"/>
  <c r="W23" i="1"/>
  <c r="W24" i="1"/>
  <c r="W25" i="1"/>
  <c r="W26" i="1"/>
  <c r="W27" i="1"/>
  <c r="W28" i="1"/>
  <c r="W29" i="1"/>
  <c r="W30" i="1"/>
  <c r="W31" i="1"/>
  <c r="W32" i="1"/>
  <c r="W33" i="1"/>
  <c r="W34" i="1"/>
  <c r="W35" i="1"/>
  <c r="W43" i="1"/>
  <c r="W44" i="1"/>
  <c r="W45" i="1"/>
  <c r="W46" i="1"/>
  <c r="W47" i="1"/>
  <c r="W48" i="1"/>
  <c r="W49" i="1"/>
  <c r="W50" i="1"/>
  <c r="W52" i="1"/>
  <c r="W53" i="1"/>
  <c r="W54" i="1"/>
  <c r="W55" i="1"/>
  <c r="W56" i="1"/>
  <c r="W57" i="1"/>
  <c r="W58" i="1"/>
  <c r="W60" i="1"/>
  <c r="W61" i="1"/>
  <c r="W62" i="1"/>
  <c r="W64" i="1"/>
  <c r="W65" i="1"/>
  <c r="W66" i="1"/>
  <c r="W67" i="1"/>
  <c r="W68" i="1"/>
  <c r="W69" i="1"/>
  <c r="W70" i="1"/>
  <c r="W71" i="1"/>
  <c r="W72" i="1"/>
  <c r="W73" i="1"/>
  <c r="W74" i="1"/>
  <c r="W75" i="1"/>
  <c r="W79" i="1"/>
  <c r="W80" i="1"/>
  <c r="W82" i="1"/>
  <c r="W83" i="1"/>
  <c r="W85" i="1"/>
  <c r="W86" i="1"/>
  <c r="W88" i="1"/>
  <c r="W89" i="1"/>
  <c r="W90" i="1"/>
  <c r="W91" i="1"/>
  <c r="W94" i="1"/>
  <c r="W97" i="1"/>
  <c r="W100" i="1"/>
  <c r="W101" i="1"/>
  <c r="T9" i="1"/>
  <c r="U9" i="1"/>
  <c r="V9" i="1"/>
  <c r="O111" i="1"/>
  <c r="O110" i="1"/>
  <c r="O92" i="1"/>
  <c r="W92" i="1" s="1"/>
  <c r="O81" i="1"/>
  <c r="W81" i="1"/>
  <c r="O59" i="1"/>
  <c r="W59" i="1" s="1"/>
  <c r="O51" i="1"/>
  <c r="W51" i="1" s="1"/>
  <c r="O11" i="1"/>
  <c r="O20" i="1" s="1"/>
  <c r="E11" i="1"/>
  <c r="E20" i="1" s="1"/>
  <c r="E22" i="1"/>
  <c r="E36" i="1" s="1"/>
  <c r="E51" i="1"/>
  <c r="E59" i="1"/>
  <c r="E41" i="1"/>
  <c r="E63" i="1"/>
  <c r="E76" i="1" s="1"/>
  <c r="E78" i="1"/>
  <c r="E81" i="1"/>
  <c r="E84" i="1" s="1"/>
  <c r="E92" i="1"/>
  <c r="E110" i="1"/>
  <c r="E111" i="1"/>
  <c r="F11" i="1"/>
  <c r="F20" i="1" s="1"/>
  <c r="G11" i="1"/>
  <c r="G20" i="1" s="1"/>
  <c r="G37" i="1" s="1"/>
  <c r="F22" i="1"/>
  <c r="F36" i="1" s="1"/>
  <c r="G22" i="1"/>
  <c r="G36" i="1" s="1"/>
  <c r="F51" i="1"/>
  <c r="G51" i="1"/>
  <c r="F59" i="1"/>
  <c r="G59" i="1"/>
  <c r="F63" i="1"/>
  <c r="F76" i="1"/>
  <c r="G63" i="1"/>
  <c r="G76" i="1" s="1"/>
  <c r="F78" i="1"/>
  <c r="F81" i="1"/>
  <c r="F84" i="1" s="1"/>
  <c r="G81" i="1"/>
  <c r="G84" i="1" s="1"/>
  <c r="F92" i="1"/>
  <c r="G92" i="1"/>
  <c r="F110" i="1"/>
  <c r="F111" i="1"/>
  <c r="G111" i="1"/>
  <c r="K11" i="1"/>
  <c r="K20" i="1" s="1"/>
  <c r="K37" i="1" s="1"/>
  <c r="H92" i="1"/>
  <c r="K92" i="1"/>
  <c r="S92" i="1" s="1"/>
  <c r="J92" i="1"/>
  <c r="I92" i="1"/>
  <c r="V10" i="1"/>
  <c r="V11" i="1"/>
  <c r="V12" i="1"/>
  <c r="V13" i="1"/>
  <c r="V14" i="1"/>
  <c r="V15" i="1"/>
  <c r="V16" i="1"/>
  <c r="V17" i="1"/>
  <c r="V18" i="1"/>
  <c r="V19" i="1"/>
  <c r="V23" i="1"/>
  <c r="V24" i="1"/>
  <c r="V25" i="1"/>
  <c r="V26" i="1"/>
  <c r="V27" i="1"/>
  <c r="V28" i="1"/>
  <c r="V29" i="1"/>
  <c r="V30" i="1"/>
  <c r="V31" i="1"/>
  <c r="V32" i="1"/>
  <c r="V33" i="1"/>
  <c r="V34" i="1"/>
  <c r="V35" i="1"/>
  <c r="V43" i="1"/>
  <c r="V44" i="1"/>
  <c r="V45" i="1"/>
  <c r="V46" i="1"/>
  <c r="V47" i="1"/>
  <c r="V48" i="1"/>
  <c r="V49" i="1"/>
  <c r="V50" i="1"/>
  <c r="V52" i="1"/>
  <c r="V53" i="1"/>
  <c r="V54" i="1"/>
  <c r="V55" i="1"/>
  <c r="V56" i="1"/>
  <c r="V57" i="1"/>
  <c r="V58" i="1"/>
  <c r="V60" i="1"/>
  <c r="V61" i="1"/>
  <c r="V62" i="1"/>
  <c r="V63" i="1"/>
  <c r="V64" i="1"/>
  <c r="V65" i="1"/>
  <c r="V66" i="1"/>
  <c r="V67" i="1"/>
  <c r="V68" i="1"/>
  <c r="V69" i="1"/>
  <c r="V70" i="1"/>
  <c r="V71" i="1"/>
  <c r="V72" i="1"/>
  <c r="V73" i="1"/>
  <c r="V74" i="1"/>
  <c r="V75" i="1"/>
  <c r="V79" i="1"/>
  <c r="V80" i="1"/>
  <c r="V81" i="1"/>
  <c r="V82" i="1"/>
  <c r="V83" i="1"/>
  <c r="V85" i="1"/>
  <c r="V86" i="1"/>
  <c r="V88" i="1"/>
  <c r="V89" i="1"/>
  <c r="V90" i="1"/>
  <c r="V91" i="1"/>
  <c r="V94" i="1"/>
  <c r="V97" i="1"/>
  <c r="V100" i="1"/>
  <c r="V101" i="1"/>
  <c r="J11" i="1"/>
  <c r="J20" i="1" s="1"/>
  <c r="J22" i="1"/>
  <c r="J36" i="1" s="1"/>
  <c r="K22" i="1"/>
  <c r="S22" i="1" s="1"/>
  <c r="K81" i="1"/>
  <c r="K84" i="1" s="1"/>
  <c r="S81" i="1"/>
  <c r="K63" i="1"/>
  <c r="K76" i="1" s="1"/>
  <c r="K59" i="1"/>
  <c r="K111" i="1"/>
  <c r="H51" i="1"/>
  <c r="H63" i="1"/>
  <c r="H76" i="1" s="1"/>
  <c r="H59" i="1"/>
  <c r="I51" i="1"/>
  <c r="I63" i="1"/>
  <c r="I76" i="1" s="1"/>
  <c r="I59" i="1"/>
  <c r="J51" i="1"/>
  <c r="J63" i="1"/>
  <c r="J76" i="1" s="1"/>
  <c r="J59" i="1"/>
  <c r="H11" i="1"/>
  <c r="H20" i="1" s="1"/>
  <c r="H22" i="1"/>
  <c r="H36" i="1" s="1"/>
  <c r="H105" i="1" s="1"/>
  <c r="I11" i="1"/>
  <c r="I20" i="1"/>
  <c r="I22" i="1"/>
  <c r="I36" i="1" s="1"/>
  <c r="I105" i="1" s="1"/>
  <c r="H111" i="1"/>
  <c r="I111" i="1"/>
  <c r="J111" i="1"/>
  <c r="S10" i="1"/>
  <c r="T10" i="1"/>
  <c r="U10" i="1"/>
  <c r="T11" i="1"/>
  <c r="S12" i="1"/>
  <c r="T12" i="1"/>
  <c r="U12" i="1"/>
  <c r="S13" i="1"/>
  <c r="T13" i="1"/>
  <c r="U13" i="1"/>
  <c r="S14" i="1"/>
  <c r="T14" i="1"/>
  <c r="U14" i="1"/>
  <c r="S15" i="1"/>
  <c r="T15" i="1"/>
  <c r="U15" i="1"/>
  <c r="S16" i="1"/>
  <c r="T16" i="1"/>
  <c r="U16" i="1"/>
  <c r="S17" i="1"/>
  <c r="T17" i="1"/>
  <c r="U17" i="1"/>
  <c r="S18" i="1"/>
  <c r="T18" i="1"/>
  <c r="U18" i="1"/>
  <c r="S19" i="1"/>
  <c r="T19" i="1"/>
  <c r="U19" i="1"/>
  <c r="T22" i="1"/>
  <c r="S23" i="1"/>
  <c r="T23" i="1"/>
  <c r="U23" i="1"/>
  <c r="S24" i="1"/>
  <c r="T24" i="1"/>
  <c r="U24" i="1"/>
  <c r="S25" i="1"/>
  <c r="T25" i="1"/>
  <c r="U25" i="1"/>
  <c r="S26" i="1"/>
  <c r="T26" i="1"/>
  <c r="U26" i="1"/>
  <c r="S27" i="1"/>
  <c r="T27" i="1"/>
  <c r="U27" i="1"/>
  <c r="S28" i="1"/>
  <c r="T28" i="1"/>
  <c r="U28" i="1"/>
  <c r="S29" i="1"/>
  <c r="T29" i="1"/>
  <c r="U29" i="1"/>
  <c r="S30" i="1"/>
  <c r="T30" i="1"/>
  <c r="U30" i="1"/>
  <c r="S31" i="1"/>
  <c r="T31" i="1"/>
  <c r="U31" i="1"/>
  <c r="S32" i="1"/>
  <c r="T32" i="1"/>
  <c r="U32" i="1"/>
  <c r="S33" i="1"/>
  <c r="T33" i="1"/>
  <c r="U33" i="1"/>
  <c r="S34" i="1"/>
  <c r="T34" i="1"/>
  <c r="U34" i="1"/>
  <c r="S35" i="1"/>
  <c r="T35" i="1"/>
  <c r="U35" i="1"/>
  <c r="S43" i="1"/>
  <c r="T43" i="1"/>
  <c r="U43" i="1"/>
  <c r="S44" i="1"/>
  <c r="T44" i="1"/>
  <c r="U44" i="1"/>
  <c r="S45" i="1"/>
  <c r="T45" i="1"/>
  <c r="U45" i="1"/>
  <c r="S46" i="1"/>
  <c r="T46" i="1"/>
  <c r="U46" i="1"/>
  <c r="S47" i="1"/>
  <c r="T47" i="1"/>
  <c r="U47" i="1"/>
  <c r="S48" i="1"/>
  <c r="T48" i="1"/>
  <c r="U48" i="1"/>
  <c r="S49" i="1"/>
  <c r="T49" i="1"/>
  <c r="U49" i="1"/>
  <c r="S50" i="1"/>
  <c r="T50" i="1"/>
  <c r="U50" i="1"/>
  <c r="T51" i="1"/>
  <c r="U51" i="1"/>
  <c r="S52" i="1"/>
  <c r="T52" i="1"/>
  <c r="U52" i="1"/>
  <c r="S53" i="1"/>
  <c r="T53" i="1"/>
  <c r="U53" i="1"/>
  <c r="S54" i="1"/>
  <c r="T54" i="1"/>
  <c r="U54" i="1"/>
  <c r="S55" i="1"/>
  <c r="T55" i="1"/>
  <c r="U55" i="1"/>
  <c r="S56" i="1"/>
  <c r="T56" i="1"/>
  <c r="U56" i="1"/>
  <c r="S57" i="1"/>
  <c r="T57" i="1"/>
  <c r="U57" i="1"/>
  <c r="S58" i="1"/>
  <c r="T58" i="1"/>
  <c r="U58" i="1"/>
  <c r="U59" i="1"/>
  <c r="S60" i="1"/>
  <c r="T60" i="1"/>
  <c r="U60" i="1"/>
  <c r="S61" i="1"/>
  <c r="T61" i="1"/>
  <c r="U61" i="1"/>
  <c r="S62" i="1"/>
  <c r="T62" i="1"/>
  <c r="U62" i="1"/>
  <c r="S64" i="1"/>
  <c r="T64" i="1"/>
  <c r="U64" i="1"/>
  <c r="S65" i="1"/>
  <c r="T65" i="1"/>
  <c r="U65" i="1"/>
  <c r="S66" i="1"/>
  <c r="T66" i="1"/>
  <c r="U66" i="1"/>
  <c r="S67" i="1"/>
  <c r="T67" i="1"/>
  <c r="U67" i="1"/>
  <c r="S68" i="1"/>
  <c r="T68" i="1"/>
  <c r="U68" i="1"/>
  <c r="S69" i="1"/>
  <c r="T69" i="1"/>
  <c r="U69" i="1"/>
  <c r="S70" i="1"/>
  <c r="T70" i="1"/>
  <c r="U70" i="1"/>
  <c r="S71" i="1"/>
  <c r="T71" i="1"/>
  <c r="U71" i="1"/>
  <c r="S72" i="1"/>
  <c r="T72" i="1"/>
  <c r="U72" i="1"/>
  <c r="S73" i="1"/>
  <c r="T73" i="1"/>
  <c r="U73" i="1"/>
  <c r="S74" i="1"/>
  <c r="T74" i="1"/>
  <c r="U74" i="1"/>
  <c r="S75" i="1"/>
  <c r="T75" i="1"/>
  <c r="U75" i="1"/>
  <c r="S79" i="1"/>
  <c r="T79" i="1"/>
  <c r="U79" i="1"/>
  <c r="S80" i="1"/>
  <c r="T80" i="1"/>
  <c r="U80" i="1"/>
  <c r="S82" i="1"/>
  <c r="T82" i="1"/>
  <c r="U82" i="1"/>
  <c r="S83" i="1"/>
  <c r="T83" i="1"/>
  <c r="U83" i="1"/>
  <c r="S85" i="1"/>
  <c r="T85" i="1"/>
  <c r="U85" i="1"/>
  <c r="S86" i="1"/>
  <c r="T86" i="1"/>
  <c r="U86" i="1"/>
  <c r="S88" i="1"/>
  <c r="T88" i="1"/>
  <c r="U88" i="1"/>
  <c r="S89" i="1"/>
  <c r="T89" i="1"/>
  <c r="U89" i="1"/>
  <c r="S90" i="1"/>
  <c r="T90" i="1"/>
  <c r="U90" i="1"/>
  <c r="S91" i="1"/>
  <c r="T91" i="1"/>
  <c r="U91" i="1"/>
  <c r="S94" i="1"/>
  <c r="T94" i="1"/>
  <c r="U94" i="1"/>
  <c r="S97" i="1"/>
  <c r="T97" i="1"/>
  <c r="U97" i="1"/>
  <c r="S100" i="1"/>
  <c r="T100" i="1"/>
  <c r="U100" i="1"/>
  <c r="S101" i="1"/>
  <c r="T101" i="1"/>
  <c r="U101" i="1"/>
  <c r="H81" i="1"/>
  <c r="H84" i="1" s="1"/>
  <c r="I81" i="1"/>
  <c r="I84" i="1" s="1"/>
  <c r="J81" i="1"/>
  <c r="J84" i="1" s="1"/>
  <c r="J87" i="1" s="1"/>
  <c r="J93" i="1" s="1"/>
  <c r="T81" i="1"/>
  <c r="T63" i="1"/>
  <c r="M84" i="1"/>
  <c r="M112" i="1" s="1"/>
  <c r="U81" i="1"/>
  <c r="S51" i="1"/>
  <c r="O76" i="1"/>
  <c r="W76" i="1" s="1"/>
  <c r="W63" i="1"/>
  <c r="O84" i="1"/>
  <c r="U11" i="1"/>
  <c r="V51" i="1"/>
  <c r="V22" i="1"/>
  <c r="R84" i="1"/>
  <c r="R87" i="1" s="1"/>
  <c r="R104" i="1"/>
  <c r="J129" i="31" s="1"/>
  <c r="R120" i="1"/>
  <c r="R119" i="1"/>
  <c r="Q117" i="1"/>
  <c r="K36" i="1"/>
  <c r="W11" i="1"/>
  <c r="T84" i="1"/>
  <c r="L112" i="1"/>
  <c r="V59" i="1"/>
  <c r="P104" i="1"/>
  <c r="M36" i="1"/>
  <c r="M105" i="1" s="1"/>
  <c r="U22" i="1"/>
  <c r="V20" i="1"/>
  <c r="L87" i="1"/>
  <c r="L93" i="1" s="1"/>
  <c r="U36" i="1"/>
  <c r="R77" i="1"/>
  <c r="R106" i="1" s="1"/>
  <c r="J131" i="31" s="1"/>
  <c r="Q37" i="1"/>
  <c r="U84" i="1"/>
  <c r="O36" i="1"/>
  <c r="O105" i="1" s="1"/>
  <c r="W36" i="1"/>
  <c r="E92" i="31"/>
  <c r="H92" i="31"/>
  <c r="F55" i="45"/>
  <c r="F58" i="45" s="1"/>
  <c r="F61" i="45" s="1"/>
  <c r="F95" i="45"/>
  <c r="K254" i="35"/>
  <c r="K251" i="35"/>
  <c r="E95" i="45" l="1"/>
  <c r="E55" i="45"/>
  <c r="E58" i="45" s="1"/>
  <c r="E61" i="45" s="1"/>
  <c r="D95" i="45"/>
  <c r="G55" i="45"/>
  <c r="G58" i="45" s="1"/>
  <c r="G61" i="45" s="1"/>
  <c r="C55" i="45"/>
  <c r="C58" i="45" s="1"/>
  <c r="C61" i="45" s="1"/>
  <c r="H87" i="1"/>
  <c r="H113" i="1" s="1"/>
  <c r="H112" i="1"/>
  <c r="I104" i="1"/>
  <c r="F104" i="1"/>
  <c r="N112" i="1"/>
  <c r="N87" i="1"/>
  <c r="V84" i="1"/>
  <c r="T76" i="1"/>
  <c r="L77" i="1"/>
  <c r="T77" i="1" s="1"/>
  <c r="L104" i="1"/>
  <c r="U20" i="1"/>
  <c r="M37" i="1"/>
  <c r="U37" i="1" s="1"/>
  <c r="L105" i="1"/>
  <c r="T36" i="1"/>
  <c r="S36" i="1"/>
  <c r="O112" i="1"/>
  <c r="H77" i="1"/>
  <c r="J105" i="1"/>
  <c r="G105" i="1"/>
  <c r="S11" i="1"/>
  <c r="I77" i="1"/>
  <c r="K105" i="1"/>
  <c r="F37" i="1"/>
  <c r="F108" i="1" s="1"/>
  <c r="H104" i="1"/>
  <c r="R112" i="1"/>
  <c r="S63" i="1"/>
  <c r="H93" i="1"/>
  <c r="G77" i="1"/>
  <c r="G108" i="1" s="1"/>
  <c r="Q77" i="1"/>
  <c r="F77" i="1"/>
  <c r="E105" i="1"/>
  <c r="P108" i="1"/>
  <c r="L251" i="35"/>
  <c r="M87" i="1"/>
  <c r="H37" i="1"/>
  <c r="G104" i="1"/>
  <c r="R37" i="1"/>
  <c r="R108" i="1" s="1"/>
  <c r="N37" i="1"/>
  <c r="V37" i="1" s="1"/>
  <c r="J99" i="1"/>
  <c r="E87" i="1"/>
  <c r="E112" i="1"/>
  <c r="E77" i="1"/>
  <c r="E104" i="1"/>
  <c r="J77" i="1"/>
  <c r="J108" i="1" s="1"/>
  <c r="J104" i="1"/>
  <c r="Q108" i="1"/>
  <c r="Q106" i="1"/>
  <c r="K77" i="1"/>
  <c r="S76" i="1"/>
  <c r="K104" i="1"/>
  <c r="K112" i="1"/>
  <c r="K87" i="1"/>
  <c r="S84" i="1"/>
  <c r="L37" i="1"/>
  <c r="T37" i="1" s="1"/>
  <c r="T20" i="1"/>
  <c r="S20" i="1"/>
  <c r="I112" i="1"/>
  <c r="I87" i="1"/>
  <c r="J112" i="1"/>
  <c r="G112" i="1"/>
  <c r="G87" i="1"/>
  <c r="N77" i="1"/>
  <c r="N106" i="1" s="1"/>
  <c r="N104" i="1"/>
  <c r="V76" i="1"/>
  <c r="R93" i="1"/>
  <c r="R113" i="1"/>
  <c r="Q118" i="1"/>
  <c r="Q102" i="1"/>
  <c r="T93" i="1"/>
  <c r="L114" i="1"/>
  <c r="L99" i="1"/>
  <c r="J37" i="1"/>
  <c r="E37" i="1"/>
  <c r="F87" i="1"/>
  <c r="F112" i="1"/>
  <c r="O37" i="1"/>
  <c r="W37" i="1" s="1"/>
  <c r="W20" i="1"/>
  <c r="H99" i="1"/>
  <c r="H114" i="1"/>
  <c r="O87" i="1"/>
  <c r="S59" i="1"/>
  <c r="P87" i="1"/>
  <c r="M76" i="1"/>
  <c r="W84" i="1"/>
  <c r="Q112" i="1"/>
  <c r="F105" i="1"/>
  <c r="N105" i="1"/>
  <c r="O104" i="1"/>
  <c r="L113" i="1"/>
  <c r="O77" i="1"/>
  <c r="O106" i="1" s="1"/>
  <c r="I37" i="1"/>
  <c r="I108" i="1" s="1"/>
  <c r="T87" i="1"/>
  <c r="E135" i="31"/>
  <c r="E138" i="31"/>
  <c r="E105" i="31"/>
  <c r="E99" i="31"/>
  <c r="E100" i="31" s="1"/>
  <c r="E102" i="31"/>
  <c r="V87" i="1" l="1"/>
  <c r="N93" i="1"/>
  <c r="N113" i="1"/>
  <c r="M113" i="1"/>
  <c r="U87" i="1"/>
  <c r="M93" i="1"/>
  <c r="H108" i="1"/>
  <c r="L106" i="1"/>
  <c r="I113" i="1"/>
  <c r="I93" i="1"/>
  <c r="R114" i="1"/>
  <c r="R99" i="1"/>
  <c r="K93" i="1"/>
  <c r="S87" i="1"/>
  <c r="K113" i="1"/>
  <c r="E108" i="1"/>
  <c r="U76" i="1"/>
  <c r="M77" i="1"/>
  <c r="M106" i="1" s="1"/>
  <c r="M104" i="1"/>
  <c r="W77" i="1"/>
  <c r="O108" i="1"/>
  <c r="P113" i="1"/>
  <c r="P93" i="1"/>
  <c r="Q113" i="1"/>
  <c r="T99" i="1"/>
  <c r="L115" i="1"/>
  <c r="L102" i="1"/>
  <c r="N108" i="1"/>
  <c r="V77" i="1"/>
  <c r="E93" i="1"/>
  <c r="E113" i="1"/>
  <c r="F93" i="1"/>
  <c r="F113" i="1"/>
  <c r="J113" i="1"/>
  <c r="L108" i="1"/>
  <c r="G113" i="1"/>
  <c r="G93" i="1"/>
  <c r="J102" i="1"/>
  <c r="H102" i="1"/>
  <c r="H115" i="1"/>
  <c r="O113" i="1"/>
  <c r="O93" i="1"/>
  <c r="W87" i="1"/>
  <c r="Q109" i="1"/>
  <c r="K108" i="1"/>
  <c r="S77" i="1"/>
  <c r="S37" i="1"/>
  <c r="U93" i="1" l="1"/>
  <c r="M99" i="1"/>
  <c r="M114" i="1"/>
  <c r="N114" i="1"/>
  <c r="V93" i="1"/>
  <c r="N99" i="1"/>
  <c r="H109" i="1"/>
  <c r="H116" i="1"/>
  <c r="K99" i="1"/>
  <c r="S93" i="1"/>
  <c r="K114" i="1"/>
  <c r="E99" i="1"/>
  <c r="E114" i="1"/>
  <c r="U77" i="1"/>
  <c r="M108" i="1"/>
  <c r="L109" i="1"/>
  <c r="T102" i="1"/>
  <c r="L116" i="1"/>
  <c r="Q114" i="1"/>
  <c r="P99" i="1"/>
  <c r="P114" i="1"/>
  <c r="R118" i="1"/>
  <c r="E140" i="31" s="1"/>
  <c r="R102" i="1"/>
  <c r="R115" i="1"/>
  <c r="J109" i="1"/>
  <c r="G114" i="1"/>
  <c r="G99" i="1"/>
  <c r="O99" i="1"/>
  <c r="W93" i="1"/>
  <c r="O114" i="1"/>
  <c r="I114" i="1"/>
  <c r="I99" i="1"/>
  <c r="J114" i="1"/>
  <c r="F114" i="1"/>
  <c r="F99" i="1"/>
  <c r="V99" i="1" l="1"/>
  <c r="N115" i="1"/>
  <c r="N102" i="1"/>
  <c r="U99" i="1"/>
  <c r="M102" i="1"/>
  <c r="M115" i="1"/>
  <c r="G102" i="1"/>
  <c r="G115" i="1"/>
  <c r="E102" i="1"/>
  <c r="E115" i="1"/>
  <c r="R116" i="1"/>
  <c r="R109" i="1"/>
  <c r="I115" i="1"/>
  <c r="I102" i="1"/>
  <c r="J115" i="1"/>
  <c r="K102" i="1"/>
  <c r="K115" i="1"/>
  <c r="S99" i="1"/>
  <c r="O102" i="1"/>
  <c r="W99" i="1"/>
  <c r="O115" i="1"/>
  <c r="P115" i="1"/>
  <c r="P102" i="1"/>
  <c r="Q115" i="1"/>
  <c r="F115" i="1"/>
  <c r="F102" i="1"/>
  <c r="U102" i="1" l="1"/>
  <c r="M116" i="1"/>
  <c r="M109" i="1"/>
  <c r="V102" i="1"/>
  <c r="N109" i="1"/>
  <c r="N116" i="1"/>
  <c r="S102" i="1"/>
  <c r="K109" i="1"/>
  <c r="K116" i="1"/>
  <c r="F109" i="1"/>
  <c r="F116" i="1"/>
  <c r="E109" i="1"/>
  <c r="E116" i="1"/>
  <c r="I109" i="1"/>
  <c r="I116" i="1"/>
  <c r="J116" i="1"/>
  <c r="P116" i="1"/>
  <c r="P109" i="1"/>
  <c r="Q116" i="1"/>
  <c r="O109" i="1"/>
  <c r="W102" i="1"/>
  <c r="O116" i="1"/>
  <c r="G116" i="1"/>
  <c r="G10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author>
  </authors>
  <commentList>
    <comment ref="J59" authorId="0" shapeId="0" xr:uid="{36F700D2-066D-49B6-BECD-54F67EAF464B}">
      <text>
        <r>
          <rPr>
            <sz val="9"/>
            <color indexed="81"/>
            <rFont val="Tahoma"/>
            <family val="2"/>
            <charset val="204"/>
          </rPr>
          <t xml:space="preserve">Наименование объекта: Офисные помещения; Складские помещения; Торговые помещения; Производственные помещения; Прочие помещения (расшифровать);
</t>
        </r>
      </text>
    </comment>
    <comment ref="A69" authorId="0" shapeId="0" xr:uid="{0CF77CC7-EF87-492E-B91B-4D7D10F32E2D}">
      <text>
        <r>
          <rPr>
            <sz val="9"/>
            <color indexed="81"/>
            <rFont val="Tahoma"/>
            <family val="2"/>
            <charset val="204"/>
          </rPr>
          <t>Наименование организаций учредителем, которых является учредитель заявителя</t>
        </r>
      </text>
    </comment>
    <comment ref="A159" authorId="0" shapeId="0" xr:uid="{01A01B05-D069-4EF6-952F-AF199D6DBD8B}">
      <text>
        <r>
          <rPr>
            <sz val="9"/>
            <color indexed="81"/>
            <rFont val="Tahoma"/>
            <family val="2"/>
            <charset val="204"/>
          </rPr>
          <t xml:space="preserve">Информация о дебиторской задолженности предоставляется на 1-е число месяца подачи заявки-анкеты .
Указываются поименно покупатели и заказчики, имеющие дебиторскую задолженность в размере 5 и более % общей суммы дебиторской задолженности.
В строке "прочие" указываются совокупно прочие покупатели и заказчики, имеющие дебиторскую задолженность в размере менее 5 % общей суммы дебиторской задолженности. 
</t>
        </r>
      </text>
    </comment>
    <comment ref="A170" authorId="0" shapeId="0" xr:uid="{183E4CB3-94F6-4295-B053-1E29AA16CF3D}">
      <text>
        <r>
          <rPr>
            <sz val="9"/>
            <color indexed="81"/>
            <rFont val="Tahoma"/>
            <family val="2"/>
            <charset val="204"/>
          </rPr>
          <t xml:space="preserve">Информация о дебиторской и кредиторской задолженности предоставляется на 1-е число месяца подачи заявки-анкеты.
Указываются поименно дебиторы и кредиторы, имеющие задолженность (обязательства) в размере 5 и более % общей суммы задолженности.
В строке "прочие" указываются совокупно прочие кредиторы (дебиторы), имеющие кредиторскую (дебиторскую) задолженность в размере менее 5 % общей суммы задолженности. 
</t>
        </r>
      </text>
    </comment>
    <comment ref="A184" authorId="0" shapeId="0" xr:uid="{F99E17A5-46AE-4264-8156-7C4EFD6020C3}">
      <text>
        <r>
          <rPr>
            <sz val="9"/>
            <color indexed="81"/>
            <rFont val="Tahoma"/>
            <family val="2"/>
            <charset val="204"/>
          </rPr>
          <t xml:space="preserve">Информация предоставляется на 1-е число месяца подачи заявки-анкеты.
К кредитным операциям относятся кредит; невозбновляемая кредитная линия; возобновляемая кредитная линия; мультивалютная возобновляемая кредитная линия; овердрафт; факторинг; лизинг; непокрытая гарантия; непокрытый аккредитив; вексель с отсрочкой платежа; облигации; займ; иные операции (расшифровать). 
</t>
        </r>
      </text>
    </comment>
  </commentList>
</comments>
</file>

<file path=xl/sharedStrings.xml><?xml version="1.0" encoding="utf-8"?>
<sst xmlns="http://schemas.openxmlformats.org/spreadsheetml/2006/main" count="925" uniqueCount="750">
  <si>
    <t>110</t>
  </si>
  <si>
    <t>120</t>
  </si>
  <si>
    <t>130</t>
  </si>
  <si>
    <t>010</t>
  </si>
  <si>
    <t>020</t>
  </si>
  <si>
    <t>050</t>
  </si>
  <si>
    <t>060</t>
  </si>
  <si>
    <t>070</t>
  </si>
  <si>
    <t xml:space="preserve">Code of the line </t>
  </si>
  <si>
    <t>Unit of measure : BYR, mln</t>
  </si>
  <si>
    <t>Company's title:</t>
  </si>
  <si>
    <t>131</t>
  </si>
  <si>
    <t>132</t>
  </si>
  <si>
    <t>133</t>
  </si>
  <si>
    <t>040</t>
  </si>
  <si>
    <t>080</t>
  </si>
  <si>
    <t>090</t>
  </si>
  <si>
    <t>100</t>
  </si>
  <si>
    <t>210</t>
  </si>
  <si>
    <t>240</t>
  </si>
  <si>
    <t>030</t>
  </si>
  <si>
    <t>Title of the balance sheet line code</t>
  </si>
  <si>
    <t>ASSET</t>
  </si>
  <si>
    <t>I. Long-termed assets</t>
  </si>
  <si>
    <t>Fixed assets</t>
  </si>
  <si>
    <t xml:space="preserve">Intagible assets </t>
  </si>
  <si>
    <t xml:space="preserve">Income yielding investments into tangible assets </t>
  </si>
  <si>
    <t>including:investment immovable property</t>
  </si>
  <si>
    <t>financial lease (leasing)</t>
  </si>
  <si>
    <t>Investments into long-termed assets</t>
  </si>
  <si>
    <t>Long-termed financial investments</t>
  </si>
  <si>
    <t>Long-termed amounts receivables</t>
  </si>
  <si>
    <t>Total upon balance sheet section I</t>
  </si>
  <si>
    <t>Inventories</t>
  </si>
  <si>
    <t>Including: materials</t>
  </si>
  <si>
    <t>rearers and fatteners</t>
  </si>
  <si>
    <t>inventories in process and  intermediate inventories</t>
  </si>
  <si>
    <t>finished products and goods</t>
  </si>
  <si>
    <t xml:space="preserve">goods delivered </t>
  </si>
  <si>
    <t>Other inventories</t>
  </si>
  <si>
    <t>Long-termed assets  for realization</t>
  </si>
  <si>
    <t>VAT  upon goods, works and services purchased</t>
  </si>
  <si>
    <t xml:space="preserve">Short-termed amounts receivables </t>
  </si>
  <si>
    <t>Short-termed financial investments</t>
  </si>
  <si>
    <t>Money funds and their equivalents</t>
  </si>
  <si>
    <t>Other short-termed assets</t>
  </si>
  <si>
    <t>Total upon balance sheet section II</t>
  </si>
  <si>
    <t xml:space="preserve">BALANCE SHEET </t>
  </si>
  <si>
    <t>Equity and liabilities</t>
  </si>
  <si>
    <t>III. EQUITY</t>
  </si>
  <si>
    <t>Authorized capital</t>
  </si>
  <si>
    <t>Treasury shares (shares in the equity)</t>
  </si>
  <si>
    <t>Reserved fund</t>
  </si>
  <si>
    <t xml:space="preserve">Added fund </t>
  </si>
  <si>
    <t>Retained earnings (uncovered loss)</t>
  </si>
  <si>
    <t>Aimed financing</t>
  </si>
  <si>
    <t>Total upon balance sheet section III</t>
  </si>
  <si>
    <t>IV. Long-termed liabilities</t>
  </si>
  <si>
    <t xml:space="preserve">Long-termed credits and loans </t>
  </si>
  <si>
    <t>Short-termed debentures</t>
  </si>
  <si>
    <t>Short-termed amounts payable</t>
  </si>
  <si>
    <t>including : delivers, contractors, performers</t>
  </si>
  <si>
    <t>advanced payments received</t>
  </si>
  <si>
    <t xml:space="preserve">social insurance and security </t>
  </si>
  <si>
    <t>salary payments</t>
  </si>
  <si>
    <t>taxes and dues</t>
  </si>
  <si>
    <t>leasing payments</t>
  </si>
  <si>
    <t>property holders  (shareholders, participants)</t>
  </si>
  <si>
    <t>other creditors</t>
  </si>
  <si>
    <t>Liabilities for realization</t>
  </si>
  <si>
    <t>Deferred revenue</t>
  </si>
  <si>
    <t>Reserves of future payments</t>
  </si>
  <si>
    <t>Other short-termed libilities</t>
  </si>
  <si>
    <t>Total upon balance sheet section V</t>
  </si>
  <si>
    <t xml:space="preserve">Long-termed liabilities upon leasing payments </t>
  </si>
  <si>
    <t xml:space="preserve">Deferred revenue </t>
  </si>
  <si>
    <t>Expenses and provisions</t>
  </si>
  <si>
    <t>Total upon balance sheet section IV</t>
  </si>
  <si>
    <t xml:space="preserve">Other long-termed liabilities </t>
  </si>
  <si>
    <t>V. Short-termed liabilities</t>
  </si>
  <si>
    <t>PROFIT AND LOSS ACCOUNT (short form)</t>
  </si>
  <si>
    <t xml:space="preserve">Sales revenue  </t>
  </si>
  <si>
    <t>Gross profit (010-020)</t>
  </si>
  <si>
    <t xml:space="preserve">Administrative costs </t>
  </si>
  <si>
    <t>Sale profit (loss) (030-040-050)</t>
  </si>
  <si>
    <t>Tax on profit</t>
  </si>
  <si>
    <t>Other taxes and dues being calculated from profit (losses)</t>
  </si>
  <si>
    <t xml:space="preserve">Amount of days within the period </t>
  </si>
  <si>
    <t>Sales revenue</t>
  </si>
  <si>
    <t>Prime cost</t>
  </si>
  <si>
    <t>Sale profit</t>
  </si>
  <si>
    <t>Profit  (loss)</t>
  </si>
  <si>
    <t>Profit  (loss) before taxation</t>
  </si>
  <si>
    <t>Net profit (loss)</t>
  </si>
  <si>
    <t>Balance sheet verification</t>
  </si>
  <si>
    <t>Profit verififcation</t>
  </si>
  <si>
    <t>Own current assets provision ratio  (0.10)</t>
  </si>
  <si>
    <t>Deferred tax assets</t>
  </si>
  <si>
    <t>Unpaid part of authorized capital</t>
  </si>
  <si>
    <t>Other amounts receivables</t>
  </si>
  <si>
    <t>I. Short-termed assets</t>
  </si>
  <si>
    <t>Deferred expenses</t>
  </si>
  <si>
    <t>Current liquidity coefficient (1.00)</t>
  </si>
  <si>
    <t>Deferred tax liabilities</t>
  </si>
  <si>
    <t xml:space="preserve">Short-termed credits and loans </t>
  </si>
  <si>
    <t xml:space="preserve">Others profits of current activity </t>
  </si>
  <si>
    <t>Profit (loss) of current activity (+-060+070-080)</t>
  </si>
  <si>
    <t xml:space="preserve">Incomes of investment activity </t>
  </si>
  <si>
    <t xml:space="preserve">Expenses of investment activity </t>
  </si>
  <si>
    <t xml:space="preserve">Incomes of financial activity </t>
  </si>
  <si>
    <t xml:space="preserve">Expenses of financial activity </t>
  </si>
  <si>
    <t xml:space="preserve">Others expenses of current activity </t>
  </si>
  <si>
    <t>Наименование строки баланса</t>
  </si>
  <si>
    <t>АКТИВ</t>
  </si>
  <si>
    <t>I. ДОЛГОСРОЧНЫЕ АКТИВЫ</t>
  </si>
  <si>
    <t xml:space="preserve">Основные средства </t>
  </si>
  <si>
    <t xml:space="preserve">Нематериальные активы </t>
  </si>
  <si>
    <t>Доходные вложения в материальные активы</t>
  </si>
  <si>
    <t>предметы финансовой аренды (лизинга)</t>
  </si>
  <si>
    <t>прочие доходные вложения в материальные активы</t>
  </si>
  <si>
    <t>Вложения в долгосрочные активы</t>
  </si>
  <si>
    <t>Долгосрочные финансовые вложения</t>
  </si>
  <si>
    <t>Отложенные налоговые активы</t>
  </si>
  <si>
    <t>Долгосрочная дебиторская задолженность</t>
  </si>
  <si>
    <t>Прочие долгосрочные активы</t>
  </si>
  <si>
    <t>Итого по разделу I</t>
  </si>
  <si>
    <t>II. КРАТКОСРОЧНЫЕ АКТИВЫ</t>
  </si>
  <si>
    <t xml:space="preserve">Запасы </t>
  </si>
  <si>
    <t>В том числе:материалы</t>
  </si>
  <si>
    <t>животные на выращивании и откорме</t>
  </si>
  <si>
    <t xml:space="preserve">готовая продукция и товары </t>
  </si>
  <si>
    <t xml:space="preserve">товары отгруженные </t>
  </si>
  <si>
    <t>прочие запасы</t>
  </si>
  <si>
    <t>Долгосрочные активы, предназначенные для реализации</t>
  </si>
  <si>
    <t>Расходы будущих периодов</t>
  </si>
  <si>
    <t>Налог на добавленную стоимость по приобретенным товарам, работам, услугам</t>
  </si>
  <si>
    <t>Краткосрочная дебиторская задолженность</t>
  </si>
  <si>
    <t>Краткосрочные финансовые вложения</t>
  </si>
  <si>
    <t>Денежные средства и их эквиваленты</t>
  </si>
  <si>
    <t>Прочие краткосрочные активы</t>
  </si>
  <si>
    <t>Итого по разделу II</t>
  </si>
  <si>
    <t>БАЛАНС</t>
  </si>
  <si>
    <t>Собственный капитал и обязательства</t>
  </si>
  <si>
    <t>III. СОБСТВЕННЫЙ КАПИТАЛ</t>
  </si>
  <si>
    <t>Уставный капитал</t>
  </si>
  <si>
    <t>Неоплаченная часть уставного капитала</t>
  </si>
  <si>
    <t>Собственные акции (доли в уставном капитале)</t>
  </si>
  <si>
    <t>Резервный капитал</t>
  </si>
  <si>
    <t>Добавочный капитал</t>
  </si>
  <si>
    <t>Нераспределенная прибыль (непокрытый убыток)</t>
  </si>
  <si>
    <t>Чистая прибыль (убыток) отчетного периода</t>
  </si>
  <si>
    <t>Целевое финансирование</t>
  </si>
  <si>
    <t>Итого по разделу III</t>
  </si>
  <si>
    <t>IV. ДОЛГОСРОЧНЫЕ ОБЯЗАТЕЛЬСТВА</t>
  </si>
  <si>
    <t>Долгосрочные кредиты и займы</t>
  </si>
  <si>
    <t>Долгосрочные обязательства по лизинговым платежам</t>
  </si>
  <si>
    <t>Отложенные налоговые обязательства</t>
  </si>
  <si>
    <t>Доходы будущих периодов</t>
  </si>
  <si>
    <t>Резервы предстоящих расходов</t>
  </si>
  <si>
    <t>Прочие долгосрочные обязательства</t>
  </si>
  <si>
    <t>Итого по разделу IV</t>
  </si>
  <si>
    <t>V. КРАТКОСРОЧНЫЕ ОБЯЗАТЕЛЬСТВА</t>
  </si>
  <si>
    <t xml:space="preserve">Краткосрочные кредиты и займы </t>
  </si>
  <si>
    <t>Краткосрочная часть долговых обязательств</t>
  </si>
  <si>
    <t>Краткосрочная кредиторская задолженность</t>
  </si>
  <si>
    <t>по авансам полученным</t>
  </si>
  <si>
    <t>по налогам и сборам</t>
  </si>
  <si>
    <t>по социальному страхованию и обеспечению</t>
  </si>
  <si>
    <t>по оплате труда</t>
  </si>
  <si>
    <t>по лизинговым платежам</t>
  </si>
  <si>
    <t>собственнику имущества (учредителям, участникам)</t>
  </si>
  <si>
    <t>прочим кредиторам</t>
  </si>
  <si>
    <t>Обязательства, предназначенные для реализации</t>
  </si>
  <si>
    <t>Резервы предстоящих платежей</t>
  </si>
  <si>
    <t>Прочие краткосрочные обязательства</t>
  </si>
  <si>
    <t>Итого по разделу V</t>
  </si>
  <si>
    <t>ОТЧЕТ О ПРИБЫЛЯХ И УБЫТКАХ (сокр.)</t>
  </si>
  <si>
    <t xml:space="preserve">Выручка от реализации продукции, товаров, работ, услуг  </t>
  </si>
  <si>
    <t>Себестоимость реализованной продукции, товаров,работ, услуг</t>
  </si>
  <si>
    <t>Валовая прибыль (010-020)</t>
  </si>
  <si>
    <t>Управленческие расходы</t>
  </si>
  <si>
    <t>Расходы на реализацию</t>
  </si>
  <si>
    <t>Прибыль (убыток) от реализации продукции, товаров, работ, услуг (030-040-050)</t>
  </si>
  <si>
    <t>Прочие доходы по текущей деятельности</t>
  </si>
  <si>
    <t xml:space="preserve">Прочие расходы по текущей деятельности </t>
  </si>
  <si>
    <t>Прибыль (убыток) от текущей деятельности (+-060+070-080)</t>
  </si>
  <si>
    <t>Доходы по инвестиционной деятельности</t>
  </si>
  <si>
    <t>Расходы по инвестиционной деятельности</t>
  </si>
  <si>
    <t>Доходы по финансовой деятельности</t>
  </si>
  <si>
    <t>Расходы по финансовой деятельности</t>
  </si>
  <si>
    <t>Налог на прибыль</t>
  </si>
  <si>
    <t>Прочие налоги и сборы, исчисляемые из прибыли (дохода)</t>
  </si>
  <si>
    <t>Количество дней периода</t>
  </si>
  <si>
    <t>Выручка от реализации</t>
  </si>
  <si>
    <t>Себестоимость</t>
  </si>
  <si>
    <t>Прибыль от реализации</t>
  </si>
  <si>
    <t>Прибыль (убыток)</t>
  </si>
  <si>
    <t>Прибыль (убыток) до налогов</t>
  </si>
  <si>
    <t>Чистая прибыль (убыток)</t>
  </si>
  <si>
    <t>Проверка баланса</t>
  </si>
  <si>
    <t>Проверка прибыли</t>
  </si>
  <si>
    <t>в том числе: инвестиционная недвижимость</t>
  </si>
  <si>
    <t>Goods sales</t>
  </si>
  <si>
    <t>Sale expenses</t>
  </si>
  <si>
    <t>-</t>
  </si>
  <si>
    <t>Результат от переоценки долгосрочных активов, не включаемый в чистую прибыль (убыток)</t>
  </si>
  <si>
    <t>Результат от прочих операций, не включаемый в чистую прибыль (убыток)</t>
  </si>
  <si>
    <t>Совокупная прибыль</t>
  </si>
  <si>
    <t>Руководитель</t>
  </si>
  <si>
    <t>Изменение 01.01.15 (+-%)</t>
  </si>
  <si>
    <t xml:space="preserve">в том числе: поставщикам,подрядчикам, исполнителям </t>
  </si>
  <si>
    <t>Прибыль (убыток) от инвестиционной и финансовой деятельности (100-110+120-130)</t>
  </si>
  <si>
    <t>Profit (loss) of investment and financial activity (100-110+120-130)</t>
  </si>
  <si>
    <t>Прибыль (убыток) до налогообложения (+-090+-140)</t>
  </si>
  <si>
    <t>Profit (loss) before taxation  (+-090+-140)</t>
  </si>
  <si>
    <t>Изменение отложенных налоговых активов</t>
  </si>
  <si>
    <t>Изменение отложенных налоговых обязательств</t>
  </si>
  <si>
    <t>Прочие платежи, исчисляемые из прибыли (дохода)</t>
  </si>
  <si>
    <t>Чистая прибыль (убыток) (+-150-160+-170+-180-190-200)</t>
  </si>
  <si>
    <t>Net profit (losses) (+-150-160+-170+-180-190-200)</t>
  </si>
  <si>
    <t>Совокупная прибыль (убыток) (+-210+-220+-230)</t>
  </si>
  <si>
    <t>Aggregate profit (loss) (+-210+-220+-230)</t>
  </si>
  <si>
    <t>Revaluation of deferred tax assets</t>
  </si>
  <si>
    <t>Revaluation of deferred tax liabilities</t>
  </si>
  <si>
    <t>Other payments being calculated from profit (losses)</t>
  </si>
  <si>
    <t>Results of other operations, excluded from the net income</t>
  </si>
  <si>
    <t>Results of revaluation of long-termed assets, excluded from the net income</t>
  </si>
  <si>
    <t xml:space="preserve">Aggregate profit (loss) </t>
  </si>
  <si>
    <t>незавершенное производство и полуфабрикаты</t>
  </si>
  <si>
    <t>Net profit (loss) of the reporting period</t>
  </si>
  <si>
    <t>Изменение 01.04.15(+-%)</t>
  </si>
  <si>
    <t>Изменение 01.07.15(+-%)</t>
  </si>
  <si>
    <t>Изменение 01.10.15(+-%)</t>
  </si>
  <si>
    <t>Изменение 01.01.16 (+-%)</t>
  </si>
  <si>
    <t>Коэф. Банкротства</t>
  </si>
  <si>
    <t xml:space="preserve">Коэф. текущей ликвидности </t>
  </si>
  <si>
    <t xml:space="preserve">Коэф.обеспечен. собственными оборотными средствами </t>
  </si>
  <si>
    <t>ЗАКЛЮЧЕНИЕ</t>
  </si>
  <si>
    <t>Полное наименование субъекта малого предпринимательства</t>
  </si>
  <si>
    <t>Сокращенное наименование</t>
  </si>
  <si>
    <t>УНП</t>
  </si>
  <si>
    <t>№ по ОКЭД</t>
  </si>
  <si>
    <t>Е-mail</t>
  </si>
  <si>
    <t>Наименование критерия</t>
  </si>
  <si>
    <t>Характеристика критерия</t>
  </si>
  <si>
    <t>Количество баллов</t>
  </si>
  <si>
    <t>более 4 тыс. базовых величин</t>
  </si>
  <si>
    <t>более 0,4 тыс. базовых величин</t>
  </si>
  <si>
    <t>более 150 процентов от размера запрашиваемых средств</t>
  </si>
  <si>
    <t>от 100 до 150 процентов от размера запрашиваемых средств</t>
  </si>
  <si>
    <t>от 80 до 100 процентов от размера запрашиваемых средств</t>
  </si>
  <si>
    <t>от 50 до 80 процентов от размера запрашиваемых средств</t>
  </si>
  <si>
    <t>менее 50 процентов от размера запрашиваемых средств</t>
  </si>
  <si>
    <t>Итого:</t>
  </si>
  <si>
    <t>Юридический адрес (местонахождение)</t>
  </si>
  <si>
    <t xml:space="preserve">Для юридических лиц:
списочная численность работников в среднем за год (за исключением работников, находящихся в отпусках по беременности и родам, в связи с усыновлением (удочерением) ребенка в возрасте до трех месяцев, по уходу за ребенком до достижения им возраста трех лет) (включая филиалы, представительства и иные его обособленные подразделения)
</t>
  </si>
  <si>
    <t>Соответствие критерию численности работников</t>
  </si>
  <si>
    <t>Соответствие объема выручки установленным Советом Министров Республики Беларусь предельным значениям</t>
  </si>
  <si>
    <t>Организация, развитие производства, реализация экспортоориентированной, импортозамещающей продукции;</t>
  </si>
  <si>
    <t>Производство продукции, направленной на энерго- и ресурсосбережение;</t>
  </si>
  <si>
    <t>Внедрение новых технологий</t>
  </si>
  <si>
    <t>Соответствие инвестиционного проекта установленным целям:</t>
  </si>
  <si>
    <t>Сумма процентов, рассчитанных за год</t>
  </si>
  <si>
    <t>Залог</t>
  </si>
  <si>
    <t>Поручительство</t>
  </si>
  <si>
    <t>Страхование рисков</t>
  </si>
  <si>
    <t>Гарантия</t>
  </si>
  <si>
    <t>Гарантийный депозит</t>
  </si>
  <si>
    <t>снижение объемов выручки от реализации товаров (работ, услуг) в два и более раза по сравнению с аналогичным периодом прошлого года;</t>
  </si>
  <si>
    <t>наличие у субъекта просроченной задолженности перед банками, подтверждаемой кредитным отчетом, полученным не более чем за 10 дней до даты подготовки заключения об оценке кредитоспособности претендента;</t>
  </si>
  <si>
    <t>наличие более трех фактов недобросовестного исполнения обязательств перед банками по уплате основного долга с нарушением сроков продолжительностью более 7 календарных дней за последние 180 календарных дней на дату получения кредитного отчета;</t>
  </si>
  <si>
    <t>отрицательные чистые активы на последнюю отчетную дату (для субъектов малого предпринимательства, ведущих общую систему учета)</t>
  </si>
  <si>
    <t>нормативное и фактическое значение коэффициента текущей ликвидности;</t>
  </si>
  <si>
    <t>нормативное и фактическое значение коэффициента обеспеченности собственными оборотными средствами;</t>
  </si>
  <si>
    <t>нормативное и фактическое значение коэффициента обеспеченности финансовых обязательств активами (коэффициента банкротства)</t>
  </si>
  <si>
    <t>Нормативное значение</t>
  </si>
  <si>
    <t>Фактическое значение</t>
  </si>
  <si>
    <t>1.2. УНП</t>
  </si>
  <si>
    <t>Да</t>
  </si>
  <si>
    <t>Нет</t>
  </si>
  <si>
    <t>Вид лицензии, №, срок действия, кем выдана</t>
  </si>
  <si>
    <t xml:space="preserve">1.4. Юридический адрес (местонахождение)
</t>
  </si>
  <si>
    <t>рабочий телефон</t>
  </si>
  <si>
    <t>мобильный телефон</t>
  </si>
  <si>
    <t>Дата рождения</t>
  </si>
  <si>
    <t>Место рождения</t>
  </si>
  <si>
    <t>Паспортные данные: серия, №, дата выдачи, срок действия, кем выдан, личный номер</t>
  </si>
  <si>
    <t>Адрес регистрации, телефон</t>
  </si>
  <si>
    <t>Домашний адрес, телефон</t>
  </si>
  <si>
    <t>Доля в уставном фонде - всего</t>
  </si>
  <si>
    <t>в том числе:</t>
  </si>
  <si>
    <t>%</t>
  </si>
  <si>
    <t>Показатель</t>
  </si>
  <si>
    <t>Доля в уставном фонде Республики Беларусь и ее административно-территориальных единиц</t>
  </si>
  <si>
    <t>Доля в уставном фонде иностранных юридических лиц, иностранных граждан и лиц без гражданства</t>
  </si>
  <si>
    <t>Прочие</t>
  </si>
  <si>
    <t>Контракт (трудовой договор, др.), №, дата, срок действия</t>
  </si>
  <si>
    <t>Критерии</t>
  </si>
  <si>
    <t>Со дня нарушений условий оказания государственной финансовой поддержки не прошло три года</t>
  </si>
  <si>
    <t>Руб.</t>
  </si>
  <si>
    <t>Средства Фонда</t>
  </si>
  <si>
    <t>Собственные средства</t>
  </si>
  <si>
    <t>Кредиты банков</t>
  </si>
  <si>
    <t>Иные источники (указать какие):</t>
  </si>
  <si>
    <t>Заем</t>
  </si>
  <si>
    <t>Финансовая аренда (лизинг)</t>
  </si>
  <si>
    <t>Срок, мес.:</t>
  </si>
  <si>
    <t>Наименование банка</t>
  </si>
  <si>
    <t>Валюта счета</t>
  </si>
  <si>
    <t xml:space="preserve"> Уставный фонд (размер, руб.) (для организаций)</t>
  </si>
  <si>
    <t>Наименование показателя</t>
  </si>
  <si>
    <t>Описание (за что)</t>
  </si>
  <si>
    <t>Условия расчетов (по факту поставки, предоплата, отсрочка (кол-во дней), иное)</t>
  </si>
  <si>
    <t>Валюта расчетов</t>
  </si>
  <si>
    <t>Принимаемые меры по взысканию просроченной задолженности</t>
  </si>
  <si>
    <t>Основные дебиторы</t>
  </si>
  <si>
    <t>Основные кредиторы</t>
  </si>
  <si>
    <t>Итого</t>
  </si>
  <si>
    <t xml:space="preserve">Просроченная задолженность </t>
  </si>
  <si>
    <t>Сумма по балансу на последн. отчетную дату</t>
  </si>
  <si>
    <t>Наименование контрагента</t>
  </si>
  <si>
    <t>Вид сделки</t>
  </si>
  <si>
    <t>Сумма</t>
  </si>
  <si>
    <t>Валюта</t>
  </si>
  <si>
    <t>Срок</t>
  </si>
  <si>
    <t>% ставка</t>
  </si>
  <si>
    <t>Залогодержатель</t>
  </si>
  <si>
    <t>Вид залога</t>
  </si>
  <si>
    <t>Подробное описание</t>
  </si>
  <si>
    <t>Главный бухгалтер</t>
  </si>
  <si>
    <t>М.П.</t>
  </si>
  <si>
    <t>Да/Нет (Выбрать)</t>
  </si>
  <si>
    <t>Численность работающих, чел.</t>
  </si>
  <si>
    <t>Выручка от реализации товаров (работ, услуг) (без НДС), руб.</t>
  </si>
  <si>
    <t>в том числе на одного работающего, руб.</t>
  </si>
  <si>
    <t>Чистая прибыль, руб.</t>
  </si>
  <si>
    <t>За календарный год, предшествующий году обращения</t>
  </si>
  <si>
    <t>Отклонение (+/-)</t>
  </si>
  <si>
    <t>Темп роста, %</t>
  </si>
  <si>
    <t>Общая рентабельность продаж</t>
  </si>
  <si>
    <t>Чистая рентабельность продаж</t>
  </si>
  <si>
    <t>Наименование организации 
(страна нахождения)</t>
  </si>
  <si>
    <t>Основной вид деятельности</t>
  </si>
  <si>
    <t>ОКЭД</t>
  </si>
  <si>
    <t>Описание залога (др. обеспечения)</t>
  </si>
  <si>
    <t>Сумма залога</t>
  </si>
  <si>
    <t>№ счетов</t>
  </si>
  <si>
    <t>Директор (Ф.И.О. без сокращений)</t>
  </si>
  <si>
    <t>Гл. бухгалтер (Ф.И.О. без сокращений)</t>
  </si>
  <si>
    <t>№</t>
  </si>
  <si>
    <t>Вид обеспечения</t>
  </si>
  <si>
    <t>Понижающий коэффициент (залог)</t>
  </si>
  <si>
    <t>Ставка (заем, лизинг)</t>
  </si>
  <si>
    <t>Сумма залога с учетом понижающего коэффициента</t>
  </si>
  <si>
    <t>Общая сумма залога</t>
  </si>
  <si>
    <t>Итого залога</t>
  </si>
  <si>
    <t>Итого залога с учетом понижающего коэффициента</t>
  </si>
  <si>
    <t>Дебиторская задолженность (просроченная)</t>
  </si>
  <si>
    <t>Дата образования (просроченной задолженности)</t>
  </si>
  <si>
    <t>Кредиторская задолженность (просроченная)</t>
  </si>
  <si>
    <t>Дебиторская задолженность, BYN</t>
  </si>
  <si>
    <t>Кредиторская задолженность, BYN</t>
  </si>
  <si>
    <t>Финансовые показатели</t>
  </si>
  <si>
    <t>На последнюю отчетную дату</t>
  </si>
  <si>
    <t>Показатели (в т.ч. планируемые) по реализации проекта</t>
  </si>
  <si>
    <t>Себестоимость реализованной продукции, товаров,работ, услуг (без НДС)</t>
  </si>
  <si>
    <t>На последнюю отчетную дату (справочно)</t>
  </si>
  <si>
    <t>Минимальная сумма обеспечения</t>
  </si>
  <si>
    <t>Доля просроченной дебиторской задолженности в общем объеме</t>
  </si>
  <si>
    <t>Доля просроченной кредиторской задолженности в общем объеме</t>
  </si>
  <si>
    <t>Сумма (первоначальная)</t>
  </si>
  <si>
    <t>Остаток задолженности</t>
  </si>
  <si>
    <t>Сокращенное наименование (согласно Устава, свидетельства)</t>
  </si>
  <si>
    <t>1.3. Информация о видах деятельности, уставный фонд, лицензии:</t>
  </si>
  <si>
    <t>Срок действия с__ по__</t>
  </si>
  <si>
    <t>Сумма запрашиваемой финансовой поддержки, руб.:</t>
  </si>
  <si>
    <t>Источники финансирования проекта</t>
  </si>
  <si>
    <t>Нет информации</t>
  </si>
  <si>
    <t>УСН</t>
  </si>
  <si>
    <t>Наименование показателя (по организации)</t>
  </si>
  <si>
    <t xml:space="preserve">В последний год реализации проекта </t>
  </si>
  <si>
    <t xml:space="preserve">Откуда и при каких обстоятельствах вы узнали о нашем Фонде? </t>
  </si>
  <si>
    <t>Какую информацию на нашем сайте belarp.by вы хотели бы видеть дополнительно?</t>
  </si>
  <si>
    <t>Мини-опрос для получения обратной связи:</t>
  </si>
  <si>
    <t>Количество рабочих мест планируемых к созданию</t>
  </si>
  <si>
    <t>1.4.1. Фактическое месторасположение</t>
  </si>
  <si>
    <t xml:space="preserve">Примерная оценочная стоимость (сумма в BYN) </t>
  </si>
  <si>
    <t>Сумма ежемесячного погашения (пример: основной долг+%)</t>
  </si>
  <si>
    <t>Год выпуска</t>
  </si>
  <si>
    <t>Срок действия договора залога с__по__</t>
  </si>
  <si>
    <t>Наименование имущества</t>
  </si>
  <si>
    <t>Место нахождение</t>
  </si>
  <si>
    <t>Площадь в кв.м. (для зданий/помещений)</t>
  </si>
  <si>
    <t>1.13. Характеристика субъекта малого предпринимательства:</t>
  </si>
  <si>
    <t>Имеются убытки за последний отчетный период, предшествующий дате обращения за оказанием государственной финансовой поддержки</t>
  </si>
  <si>
    <t>Имеются на первое число месяца, предшествующего месяцу обращения за оказанием государственной финансовой поддержки, задолженность по исполнительным производствам, налогам, сборам (пошлинам), пеням и иным обязательным платежам в бюджет и бюджет государственного внебюджетного фонда социальной защиты населения Республики Беларусь</t>
  </si>
  <si>
    <t xml:space="preserve"> ОКЭД:</t>
  </si>
  <si>
    <t>Доля в общем объеме выручки %</t>
  </si>
  <si>
    <t>Второй вид деятельность (ОКЭД)</t>
  </si>
  <si>
    <t>Иные виды деятельности (ОКЭД)</t>
  </si>
  <si>
    <t xml:space="preserve">1.4.2.Адреса ведения бизнеса </t>
  </si>
  <si>
    <t>Наименование объекта</t>
  </si>
  <si>
    <t>Адрес</t>
  </si>
  <si>
    <t>В собственности/арендуемое помещение</t>
  </si>
  <si>
    <t>Полное наименование юридического лица, Ф.И.О. (Полностью) физического лица</t>
  </si>
  <si>
    <t>УНП/ идентификационный номер</t>
  </si>
  <si>
    <t>Данные по экспорту/импорту</t>
  </si>
  <si>
    <t>Объем реализации за последние 4 квартала</t>
  </si>
  <si>
    <t>Отнесенные на себестоимость проценты за 4 последних квартала</t>
  </si>
  <si>
    <t>Ф.И.О. (Полностью)/ Полное наименование организации</t>
  </si>
  <si>
    <t>Доля в УФ, %</t>
  </si>
  <si>
    <t>Идентификационный (личный ) номер / УНП</t>
  </si>
  <si>
    <t>Распределение уставного фонда</t>
  </si>
  <si>
    <t>Дата государственной регистрации</t>
  </si>
  <si>
    <t xml:space="preserve">1.6. Официальный сайт (в случае его наличия)
</t>
  </si>
  <si>
    <t>1.6.1. E-mail</t>
  </si>
  <si>
    <t>1.7. Информация о текущих (расчетных) счетах:</t>
  </si>
  <si>
    <t>Наименование организаций, акционером (учредителем) которых является заявитель, доля в уставном фонде:</t>
  </si>
  <si>
    <t>Дата создания</t>
  </si>
  <si>
    <t>Вид деятельности</t>
  </si>
  <si>
    <t>Указать порядок ведения бухгалтерского учета</t>
  </si>
  <si>
    <t>Является ли запрашиваемая активная операция крупной сделкой? (Да/Нет)</t>
  </si>
  <si>
    <t>Доля в уставном фонде одного или нескольких юридических лиц, не являющихся субъектами малого (среднего) предпринимательства, либо которые входят в состав холдингов с участием государства, иностранных юридических лиц, иностранных физических лиц и лиц без гражданства, не имеющих разрешений на постоянное проживание в Республике Беларусь</t>
  </si>
  <si>
    <t>Субъект малого (среднего) предпринимательства является банком, небанковской кредитно-финансовой организацией, страховой организацией, профессиональным участником рынка ценных бумаг, ломбардом</t>
  </si>
  <si>
    <t>Субъект малого (среднего) предпринимательства является участником концессионных договоров (соглашений) о разделе продукции, заключенных с иностранными инвесторами в порядке, определенном законодательством</t>
  </si>
  <si>
    <t>Субъект малого (среднего) предпринимательства осуществляет деятельность в сфере игорного бизнеса, лотерейной деятельности, электронных интерактивных игр, производство и реализацию подакцизных товаров, добычу полезных ископаемых, за исключением общераспространенных полезных ископаемых</t>
  </si>
  <si>
    <t>Субъект малого (среднего) предпринимательства находится в процессе реорганизации, ликвидации (прекращения деятельности), либо в отношении которых возбуждено производство по делу о банкротстве</t>
  </si>
  <si>
    <t>Доля в уставном фонде общественных объединений (за исключением общественных объединений инвалидов), союзов (ассоциаций)</t>
  </si>
  <si>
    <t>Указать значение в базовых величинах:</t>
  </si>
  <si>
    <t>ёт</t>
  </si>
  <si>
    <t>Государственная финансовая поддержка за счет средств республиканского бюджета
предоставляется субъектам малого и среднего предпринимательства, реализующим
инвестиционные проекты, бизнес-проекты, в целях возведения, реконструкции,
модернизации, технической модернизации, ремонта капитальных строений (зданий,
сооружений), изолированных помещений, проведения ремонтно-реставрационных работ
и монтажа всех видов оборудования, приобретения капитальных строений (зданий,сооружений), изолированных помещений, приобретения машин и оборудования,
транспортных средств, специальных устройств и приспособлений, инструментов,
приобретения комплектующих изделий, сырья, материалов, программного обеспечения
(его обновления), товаров (работ, услуг) для собственного производства продукции
(товаров, выполнения работ, оказания услуг).</t>
  </si>
  <si>
    <t xml:space="preserve">Соответствие инвестиционного проекта направлениям:
создание, развитие и расширение производства продукции (товаров, выполненных работ, оказания услуг);
</t>
  </si>
  <si>
    <t>физическим лицам, осуществляющим индивидуальную предпринимательскую
деятельность</t>
  </si>
  <si>
    <t>банкам, небанковским кредитно-финансовым организациям, страховым
организациям, профессиональным участникам рынка ценных бумаг, ломбардам</t>
  </si>
  <si>
    <t>участникам концессионных договоров (соглашений) о разделе продукции,
заключенных с иностранными инвесторами</t>
  </si>
  <si>
    <t>осуществляющим деятельность в сфере игорного бизнеса, лотерейной деятельности,
электронных интерактивных игр, производство и реализацию подакцизных товаров,
добычу полезных ископаемых, за исключением общераспространенных полезных
ископаемых;</t>
  </si>
  <si>
    <t>обратившимся за получением государственной финансовой поддержки
для реализации инвестиционных проектов, бизнес-проектов, которые не отвечают
направлениям и (или) целям предоставления такой поддержки в соответствии с пунктом 2,
частью первой пункта 3 и частью второй пункта 4 настоящего Положения;</t>
  </si>
  <si>
    <t>более 49 процентов акций (долей в уставном фонде) которых находится
в собственности Республики Беларусь и (или) ее административно-территориальных
единиц (кроме субъектов инфраструктуры поддержки малого и среднего
предпринимательства), иностранных юридических лиц, иностранных граждан и лиц без
гражданства, общественных объединений (за исключением общественных объединений
инвалидов), союзов (ассоциаций), одной или нескольких коммерческих организаций,
не являющихся субъектами малого и среднего предпринимательства, либо которые входят
в состав холдингов с участием государства, иностранных юридических лиц, иностранных
физических лиц и лиц без гражданства, не имеющих разрешений на постоянное
проживание в Республике Беларусь;</t>
  </si>
  <si>
    <t>имеющим на первое число месяца, предшествующего месяцу обращения
за оказанием государственной финансовой поддержки, задолженность
по исполнительным производствам, налогам, сборам (пошлинам), пеням и иным
обязательным платежам в бюджет и бюджет государственного внебюджетного фонда
социальной защиты населения Республики Беларусь;</t>
  </si>
  <si>
    <t>имеющим убытки за последний отчетный период, предшествующий дате обращения
за оказанием государственной финансовой поддержки;</t>
  </si>
  <si>
    <t>находящимся в процессе реорганизации, ликвидации (прекращения деятельности)
либо в отношении которых возбуждено производство по делу о банкротстве;</t>
  </si>
  <si>
    <t>не представившим документы, необходимые для оказания государственной
финансовой поддержки, или при наличии в представленных документах недостоверных
сведений;</t>
  </si>
  <si>
    <t>со дня нарушения которыми условий ранее оказанной государственной финансовой
поддержки не прошло три года;</t>
  </si>
  <si>
    <t>объем валовой выручки* которых за календарный год превышает предельные
значения, установленные согласно приложению к настоящему Положению.</t>
  </si>
  <si>
    <r>
      <rPr>
        <b/>
        <sz val="10"/>
        <rFont val="Arial Cyr"/>
        <charset val="204"/>
      </rPr>
      <t>Средняя организация</t>
    </r>
    <r>
      <rPr>
        <sz val="10"/>
        <rFont val="Arial Cyr"/>
        <charset val="204"/>
      </rPr>
      <t xml:space="preserve"> (численность работников до 250 человек)</t>
    </r>
  </si>
  <si>
    <r>
      <rPr>
        <b/>
        <sz val="10"/>
        <rFont val="Arial Cyr"/>
        <charset val="204"/>
      </rPr>
      <t>Малая организация</t>
    </r>
    <r>
      <rPr>
        <sz val="10"/>
        <rFont val="Arial Cyr"/>
        <charset val="204"/>
      </rPr>
      <t xml:space="preserve"> (численность работников до 100 человек)</t>
    </r>
  </si>
  <si>
    <t>входит в реестр субъектов малого и среднего предпринимательства</t>
  </si>
  <si>
    <t>задолженность по налогам и сборам, пеням на 1-е число месяца следующего за отчетным</t>
  </si>
  <si>
    <t xml:space="preserve">об оценке кредитоспособности субъектов малого и среднего предпринимательства, претендующих на получение финансовой поддержки.
</t>
  </si>
  <si>
    <t xml:space="preserve">Правоспособность юридического лица установлена
а также лица, выступающего от имени организации
</t>
  </si>
  <si>
    <t>1.8. Информация о руководителе:</t>
  </si>
  <si>
    <t>1.9. Информация о главном бухгалтере:</t>
  </si>
  <si>
    <t>Сезонность деятельности организации (указать месяцы уменьшения выручки (если есть))</t>
  </si>
  <si>
    <t>Лицензируемые виды деятельности (Да/Нет):</t>
  </si>
  <si>
    <t xml:space="preserve">ЗАЯВКА
на участие в конкурсе инвестиционных проектов, бизнес-проектов 
субъектов малого (среднего) предпринимательства (коммерческие организации), претендующих на получение финансовой поддержки (далее - Заявитель)
в Белорусском фонде финансовой поддержки предпринимателей
(примерная форма)
</t>
  </si>
  <si>
    <t>1. Данные Заявителя</t>
  </si>
  <si>
    <t>1.1. Полное наименование (согласно Устава, свидетельства)</t>
  </si>
  <si>
    <t>Характеристика Заявителя</t>
  </si>
  <si>
    <t xml:space="preserve">1.10.Средняя численность работников Заявителя – юридических лиц за календарный год определяется в установленном порядке как: списочная численность работников в среднем за год (за исключением работников, находящихся в отпусках по беременности и родам, в связи с усыновлением (удочерением) ребенка в возрасте до трех месяцев, по уходу за ребенком до достижения им возраста трех лет); средняя численность работающих по совместительству с местом основной работы у других нанимателей; средняя численность лиц, выполнявших работы по гражданско-правовым договорам (в том числе заключенным с юридическими лицами, если предметом договора является оказание услуги по предоставлению, найму работников).
</t>
  </si>
  <si>
    <t>2. Финансовые показатели Заявителя</t>
  </si>
  <si>
    <t>2.2. Значение выручки по периодам, руб.</t>
  </si>
  <si>
    <t>2.4. Информация финансово-хозяйственной деятельности (на последнюю отчетную дату (дату указать))</t>
  </si>
  <si>
    <t>2.7. Сведения об имуществе заявителя</t>
  </si>
  <si>
    <t>2.8. Сведения об имуществе заявителя, ранее переданном в залог</t>
  </si>
  <si>
    <t>Вид финансовой поддержки (указать вид: Займ/Лизинг)</t>
  </si>
  <si>
    <t>3.1. Показатели (в т.ч. планируемые) с учетом реализации проекта в целом по организации:</t>
  </si>
  <si>
    <t xml:space="preserve">3.2. Количество создаваемых новых рабочих мест на дату исполнения условий договора займа (финансовой аренды (лизинга))*:
* В случае одобрения финансирования проекта Заявителя, данный показатель включается в условия договора как обязательство. </t>
  </si>
  <si>
    <t>указать: Залог/Поручительство/Банковская гарантия и т.д.</t>
  </si>
  <si>
    <t>3.3. Вид, стоимость обеспечения исполнения обязательств:</t>
  </si>
  <si>
    <t>Дата:</t>
  </si>
  <si>
    <t>2.1. Предельное значение объема валовой выручки*, за календарный год предшествующий дате Заявки (обращения в Фонд).
* Объем валовой выручки определяется в зависимости от применяемого организацией порядка (режима) налогообложения как сумма, являющаяся для организации налоговой базой налога при упрощенной системе налогообложения (единого налога для производителей сельскохозяйственной продукции), а также учитываемая при определении налоговой базы налога на прибыль этой организации сумма выручки от реализации товаров (работ, услуг), имущественных прав, иных (внереализационных) доходов, уменьшенная на сумму налогов (сборов), исчисляемых из выручки и не составляющих внереализационные расходы.»</t>
  </si>
  <si>
    <t>За 20__г.</t>
  </si>
  <si>
    <t>__ квартал</t>
  </si>
  <si>
    <t>Информация о видах деятельности, уставный фонд, лицензии:</t>
  </si>
  <si>
    <t>Сезонность деятельности организации (если есть)</t>
  </si>
  <si>
    <t>Соответствует требованиям</t>
  </si>
  <si>
    <t>Не соответствует требованиям</t>
  </si>
  <si>
    <t>Дополнительная информация по Заявителю:</t>
  </si>
  <si>
    <t>3. Информация по проекту</t>
  </si>
  <si>
    <t>Планируемая ставка % (по проекту)</t>
  </si>
  <si>
    <t>Наименование инвестиционного проекта (бизнес проекта):</t>
  </si>
  <si>
    <t xml:space="preserve">Примерная оценочная стоимость и понижающий коэффициент по каждому виду обеспечения: </t>
  </si>
  <si>
    <t>Иное</t>
  </si>
  <si>
    <t>Описание залога (др. обеспечения):</t>
  </si>
  <si>
    <t>Сумма запрашиваемых средств (займ/лизинг)</t>
  </si>
  <si>
    <t>в случае Лизинга (планируемый аванс)</t>
  </si>
  <si>
    <t>Система учета налогообложения (указать)</t>
  </si>
  <si>
    <t>не более 0,85</t>
  </si>
  <si>
    <t>Для субъектов предпринимательства, ведущих общую систему учета:</t>
  </si>
  <si>
    <t>в т.ч. Просроченная, BYN (указать принятые меры)</t>
  </si>
  <si>
    <t>Вид затрат</t>
  </si>
  <si>
    <t>3.1.</t>
  </si>
  <si>
    <t>Капитальные затраты (без НДС):</t>
  </si>
  <si>
    <t>3.2.</t>
  </si>
  <si>
    <t>НДС</t>
  </si>
  <si>
    <t>3.3.</t>
  </si>
  <si>
    <t>1. Затраты на реализацию инвестиционного, бизнес проекта</t>
  </si>
  <si>
    <t>1.1.</t>
  </si>
  <si>
    <t>1.1.1.</t>
  </si>
  <si>
    <t>1.1.2.</t>
  </si>
  <si>
    <t>1.1.3.</t>
  </si>
  <si>
    <t>1.1.4.</t>
  </si>
  <si>
    <t>1.1.5.</t>
  </si>
  <si>
    <t>1.2.</t>
  </si>
  <si>
    <t>Приложение №1: Финансово-экономические показатели по ТЭО</t>
  </si>
  <si>
    <t>п/п</t>
  </si>
  <si>
    <t>Наименование показателей</t>
  </si>
  <si>
    <t>Выручка от реализации товаров, продукции, работ, услуг.</t>
  </si>
  <si>
    <t>Налоги и сборы, включаемые в выручку от реализации товаров, продукции, работ, услуг.</t>
  </si>
  <si>
    <t>Себестоимость реализованных товаров, продукции, работ, услуг. (расшифровать)</t>
  </si>
  <si>
    <t>Расходы, не учитываемые при налогообложении.</t>
  </si>
  <si>
    <t>Доходы, не учитываемые при налогообложении.</t>
  </si>
  <si>
    <t>Налог на прибыль.</t>
  </si>
  <si>
    <t>Прочие налоги, сборы из прибыли.</t>
  </si>
  <si>
    <t>Всего, тыс.руб.</t>
  </si>
  <si>
    <t>В т.ч. средства Фонда, тыс.руб.</t>
  </si>
  <si>
    <t>Приток</t>
  </si>
  <si>
    <t>Выручка от реализации продукции (услуг)</t>
  </si>
  <si>
    <t>Заем Фонда</t>
  </si>
  <si>
    <t>Отток</t>
  </si>
  <si>
    <t>Приобретение основных средств (в т.ч. в лизинг)</t>
  </si>
  <si>
    <t>Приобретение продукции, услуг, сырья, материалов</t>
  </si>
  <si>
    <t>Заработная плата</t>
  </si>
  <si>
    <t>Платежи в бюджет</t>
  </si>
  <si>
    <t>Погашение займа (лизинга) Фонду</t>
  </si>
  <si>
    <t>Погашение процентов Фонду</t>
  </si>
  <si>
    <t>Погашение банковских кредитов (в т.ч. проценты)</t>
  </si>
  <si>
    <t>Сальдо потока денежных средств</t>
  </si>
  <si>
    <t>2.1.</t>
  </si>
  <si>
    <t>2.2.</t>
  </si>
  <si>
    <t>2.3.</t>
  </si>
  <si>
    <t>№п/п</t>
  </si>
  <si>
    <t>1.4.</t>
  </si>
  <si>
    <t>ИТОГО</t>
  </si>
  <si>
    <t>Наименование Заявителя</t>
  </si>
  <si>
    <t>Основной вид деятельности:</t>
  </si>
  <si>
    <t>Основные цели и задачи инветиционного (бизнес) проекта</t>
  </si>
  <si>
    <t>Освоение новых видов продукции</t>
  </si>
  <si>
    <t>Увеличение объемов производства</t>
  </si>
  <si>
    <t>Улучшение качества и конкурентоспособности продукции</t>
  </si>
  <si>
    <t>Снижение себестоимости</t>
  </si>
  <si>
    <t xml:space="preserve">                                если Иное (указать):</t>
  </si>
  <si>
    <t>за _____квартал______г.</t>
  </si>
  <si>
    <t xml:space="preserve">1.11. Автоматизация процессов в организации (указать Да/Нет, в случае если "Да" - указать программное обеспечение используемое на организации для учета фин.деятельности, системы продаж, оказания услуг, производства, постановки задач сотрудникам и т.д.). </t>
  </si>
  <si>
    <t>Указать наименование ПО используемого в организации</t>
  </si>
  <si>
    <t>1.12. Доли в уставном фонде Заявителя (указывать в %)</t>
  </si>
  <si>
    <t>Автоматизация процессов в организации (Да/Нет)</t>
  </si>
  <si>
    <t>4. Общая информация и финансово-экономические показатели Заявителя (на последнюю отчетную дату):</t>
  </si>
  <si>
    <t>Продолжительность работы клиента на рынке</t>
  </si>
  <si>
    <t>менее 1 года</t>
  </si>
  <si>
    <t>от 1 года до 3 лет</t>
  </si>
  <si>
    <t>от 3 лет до 5 лет</t>
  </si>
  <si>
    <t>свыше 5 лет</t>
  </si>
  <si>
    <t>Указать количество основных поставщиков</t>
  </si>
  <si>
    <t>Указать примерную долю в %,</t>
  </si>
  <si>
    <t>Диверсификация покупателей, заказчиков</t>
  </si>
  <si>
    <t>Диверсификация основных поставщиков</t>
  </si>
  <si>
    <t>Указать количество основных покупателей, заказчиков</t>
  </si>
  <si>
    <t>1.13. Соответствие вида деятельности установленным критериям:</t>
  </si>
  <si>
    <t xml:space="preserve">Финансовое </t>
  </si>
  <si>
    <t>Имущественное</t>
  </si>
  <si>
    <t>Заявитель</t>
  </si>
  <si>
    <t>Иные лица</t>
  </si>
  <si>
    <t>Участие в проекте Заявителя или иных лиц, в т.ч.% (если иные лица указать ниже наименование участника)</t>
  </si>
  <si>
    <t>Наличие заключенных договоров на продукцию, услуги (договоры намерения), Да/Нет (если Да - указать количество)</t>
  </si>
  <si>
    <t>Система маркетингового продвижения товаров, работ, услуг (имеется/не имеется)</t>
  </si>
  <si>
    <t>имеется</t>
  </si>
  <si>
    <t>не имеется</t>
  </si>
  <si>
    <t>В последний год реализации проекта (планируемый показатель)</t>
  </si>
  <si>
    <t>Текущая занимаемая доля рынка в % (примерно)</t>
  </si>
  <si>
    <t>Планируемая доля рынка в % (примерно)</t>
  </si>
  <si>
    <t>Общий вывод о возможности участия в конкурсном отборе инвестиционных проектов:</t>
  </si>
  <si>
    <t>Субъективное мнение специалиста по ТЭО</t>
  </si>
  <si>
    <t>5. Финансово-экономические показатели и другая информация по ТЭО:</t>
  </si>
  <si>
    <t>2. Программа производства и реализиции продукции (услуг, работ)</t>
  </si>
  <si>
    <t>№ п/п</t>
  </si>
  <si>
    <t>Базовый год (период) - указать</t>
  </si>
  <si>
    <t>1 год (период) - указать</t>
  </si>
  <si>
    <t>2 год (период) - указать</t>
  </si>
  <si>
    <t>3 год (период) - укакзать</t>
  </si>
  <si>
    <t>4 год (период) - указать</t>
  </si>
  <si>
    <t>5 год (период) - указать</t>
  </si>
  <si>
    <r>
      <t>Наименование показателей</t>
    </r>
    <r>
      <rPr>
        <b/>
        <sz val="12"/>
        <color indexed="10"/>
        <rFont val="Times New Roman"/>
        <family val="1"/>
        <charset val="204"/>
      </rPr>
      <t xml:space="preserve"> </t>
    </r>
  </si>
  <si>
    <t>Использование производственных (технических) мощностей, итого (тыс.руб.):</t>
  </si>
  <si>
    <t>План по производству новой продукции, услуг, работ (в части реализации проекта)</t>
  </si>
  <si>
    <t>Наименование продукции, услуги, работ</t>
  </si>
  <si>
    <t>Основная продукция, услуга, работа А (тыс.руб.)</t>
  </si>
  <si>
    <t>Основная продукция, услуга, работа Б  (тыс.руб.)</t>
  </si>
  <si>
    <t>Основная продукция, услуга, работа В (тыс.руб.)</t>
  </si>
  <si>
    <t>Прочая продукция, услуга, работа (прочее) (тыс.руб.)</t>
  </si>
  <si>
    <t>Основная продукция, услуга, работа Б (тыс.руб.)</t>
  </si>
  <si>
    <t>Объем реализации продукции</t>
  </si>
  <si>
    <t>в тыс. шт.</t>
  </si>
  <si>
    <t>Внутрений рынок, %</t>
  </si>
  <si>
    <t>Экспорт, %</t>
  </si>
  <si>
    <t>Факт</t>
  </si>
  <si>
    <t>План (с учетом проекта)</t>
  </si>
  <si>
    <t>3. Основные показатели деятельности субъекта малого (среднего) предпринимательства в период реализации инвестиционного проекта, бизнес проекта (тыс.руб.)</t>
  </si>
  <si>
    <t>3.4.</t>
  </si>
  <si>
    <t>3.4.1.</t>
  </si>
  <si>
    <t>3.4.2.</t>
  </si>
  <si>
    <t>3.4.3.</t>
  </si>
  <si>
    <t>3.4.4.</t>
  </si>
  <si>
    <t>3.5.</t>
  </si>
  <si>
    <t>3.6.</t>
  </si>
  <si>
    <t>3.7.</t>
  </si>
  <si>
    <t>3.8.</t>
  </si>
  <si>
    <t>3.9.</t>
  </si>
  <si>
    <t>3.10.</t>
  </si>
  <si>
    <t>3.11.</t>
  </si>
  <si>
    <r>
      <t xml:space="preserve">4. </t>
    </r>
    <r>
      <rPr>
        <b/>
        <sz val="12"/>
        <color indexed="10"/>
        <rFont val="Times New Roman"/>
        <family val="1"/>
        <charset val="204"/>
      </rPr>
      <t>Прогнозный</t>
    </r>
    <r>
      <rPr>
        <b/>
        <sz val="12"/>
        <rFont val="Times New Roman"/>
        <family val="1"/>
        <charset val="204"/>
      </rPr>
      <t xml:space="preserve"> расчет потока денежных средств на период реализации инвестиционного, бизнес проекта (финансовое обоснование) (тыс.руб.)</t>
    </r>
  </si>
  <si>
    <t>4.1.</t>
  </si>
  <si>
    <t>4.1.1.</t>
  </si>
  <si>
    <t>4.1.2.</t>
  </si>
  <si>
    <t>4.1.3.</t>
  </si>
  <si>
    <t>4.1.4.</t>
  </si>
  <si>
    <t>4.1.5.</t>
  </si>
  <si>
    <t>4.2.</t>
  </si>
  <si>
    <t>4.2.1.</t>
  </si>
  <si>
    <t>4.2.2.</t>
  </si>
  <si>
    <t>4.2.3.</t>
  </si>
  <si>
    <t>4.2.4.</t>
  </si>
  <si>
    <t>4.2.5.</t>
  </si>
  <si>
    <t>4.2.6.</t>
  </si>
  <si>
    <t>4.2.7.</t>
  </si>
  <si>
    <t>4.2.8.</t>
  </si>
  <si>
    <t>4.3.</t>
  </si>
  <si>
    <t>Поступления денежных средств от реализации основных средств и нематериальных активов</t>
  </si>
  <si>
    <t>4.1.6.</t>
  </si>
  <si>
    <t>Дополнительно привлекаемый акционерный капитал:</t>
  </si>
  <si>
    <t>указать от кого:</t>
  </si>
  <si>
    <t>4.1.7.</t>
  </si>
  <si>
    <t>Заемные и привлеченные средства по проекту, в т.ч. Кредиты, займы (кроме Фонда)</t>
  </si>
  <si>
    <t>Прочие поступления по финансовой, инвестиционной и текущей деятельности</t>
  </si>
  <si>
    <t>Затраты на производство и реализацию продукции (услуги, работ), за минусом аммортизации</t>
  </si>
  <si>
    <t>Акцизы</t>
  </si>
  <si>
    <t>Прочие налоги</t>
  </si>
  <si>
    <t>указать на что:</t>
  </si>
  <si>
    <t xml:space="preserve">Капитальные затраты </t>
  </si>
  <si>
    <t xml:space="preserve">Выплата дивидендов </t>
  </si>
  <si>
    <t>Прочие расходы по финансовой, инвестиционной и текущей деятельности</t>
  </si>
  <si>
    <t>4.2.9.</t>
  </si>
  <si>
    <t>4.2.10.</t>
  </si>
  <si>
    <t>4.2.11.</t>
  </si>
  <si>
    <t>4.2.12.</t>
  </si>
  <si>
    <t>4.2.13.</t>
  </si>
  <si>
    <t>4.2.14.</t>
  </si>
  <si>
    <t>4.2.15.</t>
  </si>
  <si>
    <t>____________/20___г.</t>
  </si>
  <si>
    <t>Возведение, реконструкция, модернизация, техническая модернизация, ремонт капитальных строений (зданий, сооружений), изолированных помещений.</t>
  </si>
  <si>
    <t>Приобретение капитальных строений (зданий, сооружений), изолированных помещений</t>
  </si>
  <si>
    <t>Проведение ремонтно-реставрационных работ и монтажа всех видов оборудования</t>
  </si>
  <si>
    <t>Приобретение машин и оборудования</t>
  </si>
  <si>
    <t>Приобретение транспортных средств</t>
  </si>
  <si>
    <t>1.1.6.</t>
  </si>
  <si>
    <t>Приобретение специальных устройств и приспособлений, инструментов</t>
  </si>
  <si>
    <t>1.1.7.</t>
  </si>
  <si>
    <t>Приобретение комплектующих изделий, сырья, материалов, программного обеспечения (его обновления), товаров (работ, услуг) для собственного производства продукции (товаров, выполнения работ, оказания услуг)</t>
  </si>
  <si>
    <t>1.2.1. Дата создания организации (государственной регистрации)</t>
  </si>
  <si>
    <t>1.2.2. Фактический срок работы организации на рынке</t>
  </si>
  <si>
    <t xml:space="preserve">1.5. Связанные с Заявителем лица (общими учредителями (участниками) и/или лицом, оказывающим влияние на принятие субъектом МСП решений, а также в случаях, когда учредителями (участниками) субъектов МСП являются физические лица, состоящие в соответствии с законодательством в брачных отношениях или отношениях близкого родства или свойства </t>
  </si>
  <si>
    <t>Доля в уставном фонде или иной характер связи.</t>
  </si>
  <si>
    <t>Адрес проживания (в случае отличия от адреса регистрации), телефон</t>
  </si>
  <si>
    <t>2.5. Сведения об основных (свыше 5% от общей суммы) контрагентах в руб. (Дебиторы и Кредиторы):</t>
  </si>
  <si>
    <t>2.6. Сведения о кредитах, займах, иных обязательствах (перед бюджетом, иными контрагентами) в руб.:</t>
  </si>
  <si>
    <t>2.3. Поступления на счета за последние 12 месяцев (полных) от покупателей, заказчиков (месяц/сумма в руб.)</t>
  </si>
  <si>
    <t>Всего, в эквиваленте в руб.</t>
  </si>
  <si>
    <t>В том числе  экспорт / импорт,  в эквиваленте руб.</t>
  </si>
  <si>
    <t>Отнесенная на расходы амортизация за 4 последних квартала (руб.)</t>
  </si>
  <si>
    <t>3. Условия запрашиваемой финансовой поддержки, показатели реализуемого проекта:</t>
  </si>
  <si>
    <t>Наименование проекта:</t>
  </si>
  <si>
    <t>ОКЭД проекта</t>
  </si>
  <si>
    <t>создание, развитие и расширение производства продукции (товаров, выполнения работ, оказания услуг);</t>
  </si>
  <si>
    <t>организация, развитие производства, реализация экспортоориентированной, импортозамещающей продукции;</t>
  </si>
  <si>
    <t>производство продукции, направленной на энерго-и ресурсосбережение;</t>
  </si>
  <si>
    <t>внедрение новых технологий;</t>
  </si>
  <si>
    <t>иное</t>
  </si>
  <si>
    <t>возведение, реконструкция, модернизация, техническая модернизация, ремонт капитальных строений (зданий, сооружений), изолированных помещений, проведение ремонтно-реставрационных работ и монтажа всех видов оборудования;</t>
  </si>
  <si>
    <t>приобретение капитальных строений (зданий, сооружений), изолированных помещений;</t>
  </si>
  <si>
    <t>приобретение машин и оборудования, транспортных средств, специальных устройств и приспособлений, инструментов;</t>
  </si>
  <si>
    <t>приобретение комплектующих изделий, сырья, материалов, программного обеспечения (его обновления), товаров (работ, услуг) для собственного производства продукции (товаров, выполнения работ, оказания услуг);</t>
  </si>
  <si>
    <t>проставляется знак "Х", за исключением строки "иное", при выборе которой указывается конкретное направление проекта</t>
  </si>
  <si>
    <t>Направлени проекта:</t>
  </si>
  <si>
    <t>Цели проекта:</t>
  </si>
  <si>
    <t>Настоящим подтверждаем, что Фонду предоставляется согласие на публикацию на своем официальном сайте информации о победителе конкурсного отбора (заявителе согласно настоящей заявки), в случае признания таковым.
Нижеподписавшиеся несут ответственность согласно закондательства Республики Беларусь за предоставленную информацию и подтверждают достоверность указанной информации, а также предоставляют Фонду право на получение консультаций и проверки информации, приведенной в данной заявке и в других документах, представленных заявителем, в соответствующих налоговых, финансовых, правоохранительных и иных органах и организациях.</t>
  </si>
  <si>
    <t>ОСНОВНЫЕ КРИТЕРИИ</t>
  </si>
  <si>
    <t>конкурсного отбора Проектов субъектов МСП</t>
  </si>
  <si>
    <t>Актуальность проекта</t>
  </si>
  <si>
    <t>целевое использование финансовой поддержки</t>
  </si>
  <si>
    <t>возведение, реконструкция, модернизация, техническая модернизация, ремонт капитальных строений (зданий, сооружений), изолированных помещений, проведение ремонтно-реставрационных работ и монтаж всех видов оборудования, приобретение капитальных строений (зданий, сооружений), изолированных помещений, приобретение машин и оборудования, транспортных средств, специальных устройств и приспособлений, инструментов для реализации Проекта (свыше 50% суммы Договора финансирования)</t>
  </si>
  <si>
    <t>приобретение комплектующих изделий, сырья, материалов для реализации Проекта (свыше 50% суммы Договора финансирования)</t>
  </si>
  <si>
    <t>иное (свыше 50% суммы Договора финансирования)</t>
  </si>
  <si>
    <t>региональный критерий (местонахождение субъекта МСП)</t>
  </si>
  <si>
    <t xml:space="preserve">отраслевой критерий (отнесение вида деятельности субъекта МСП к определенной секции в соответствии с Общегосударственным классификатором Республики Беларусь «Виды экономической деятельности» </t>
  </si>
  <si>
    <t>секции A – F, Q</t>
  </si>
  <si>
    <t>секции H – J, R</t>
  </si>
  <si>
    <t>иные секции</t>
  </si>
  <si>
    <t>Перспективность  проекта</t>
  </si>
  <si>
    <t>производственная кооперация</t>
  </si>
  <si>
    <t>наличие документов, подтверждающих поставку продукции собственного производства, оказание услуг промышленным организациям-резидентам Республики Беларусь, не являющимся субъектами МСП</t>
  </si>
  <si>
    <t>(предоставляемая финансовая поддержка должна направляться на финансирование деятельности, связанной с производством и поставкой вышеуказанной продукции, оказанием вышеуказанных услуг)</t>
  </si>
  <si>
    <t>наличие документально подтвержденных намерений поставок продукции собственного производства, оказания услуг промышленным организациям-резидентам Республики Беларусь, не являющимся субъектами МСП</t>
  </si>
  <si>
    <t>отсутствие документов, подтверждающих поставку продукции собственного производства, оказания услуг крупным промышленным предприятиям, документально подтвержденных намерений поставок продукции собственного производства, оказания услуг промышленным организациям-резидентам Республики Беларусь, не являющимся субъектами МСП</t>
  </si>
  <si>
    <t xml:space="preserve">экспорт/ </t>
  </si>
  <si>
    <t>наличие экспортной выручки в размере более 30 % от общего объема выручки за год, предшествующий году обращения за финансовой поддержкой</t>
  </si>
  <si>
    <t>наличие экспортной выручки в размере от 10 до 30 % включительно от общего объема выручки за год, предшествующий году обращения за финансовой поддержкой</t>
  </si>
  <si>
    <t>отсутствие или наличие экспортной выручки в размере менее 10 % от общего объема выручки за год, предшествующий году обращения за финансовой поддержкой</t>
  </si>
  <si>
    <t>Конечный результат проекта</t>
  </si>
  <si>
    <t>предполагаемый размер годовой выручки на одного работника по итогам реализации проекта</t>
  </si>
  <si>
    <t>от 2 тыс. до 4 тыс. базовых величин</t>
  </si>
  <si>
    <t>до 2 тыс. базовых величин</t>
  </si>
  <si>
    <t>предполагаемый размер годовой чистой прибыли (дохода) на одного работника по итогам реализации проекта</t>
  </si>
  <si>
    <t>от 0,2 тыс. до 0,4 тыс. базовых величин</t>
  </si>
  <si>
    <t>до 0,2 тыс. базовых величин</t>
  </si>
  <si>
    <t>Планируемое привлечение средств для реализации проекта из других источников</t>
  </si>
  <si>
    <t>Создание новых рабочих мест</t>
  </si>
  <si>
    <t>в количестве 4 и более рабочих мест в расчете на 1 тыс. базовых величин запрашиваемых средств</t>
  </si>
  <si>
    <t>в количестве от 3 включительно до 4 рабочих мест в расчете на 1 тыс. базовых величин запрашиваемых средств</t>
  </si>
  <si>
    <t>в количестве от 2 включительно до 3 рабочих мест в расчете на 1 тыс. базовых величин запрашиваемых средств</t>
  </si>
  <si>
    <t>в количестве от 1 включительно до 2 рабочих мест в расчете на 1 тыс. базовых величин запрашиваемых средств</t>
  </si>
  <si>
    <t>в количестве менее 1 рабочего места в расчете на 1 тыс. базовых величин запрашиваемых средств</t>
  </si>
  <si>
    <t xml:space="preserve">Должность (подразделение)                                               ФИО
Должность (подразделение)                                               ФИО
Должность (подразделение)                                               ФИО 
Должность (подразделение)                                               ФИО
</t>
  </si>
  <si>
    <t>Долг/EBITDA</t>
  </si>
  <si>
    <t>Выручка от реализации товаров, продукции, работ, услуг (за вычетом налогов и сборов, включаемых в выручку) (ст.3.1.-ст.3.2.).</t>
  </si>
  <si>
    <t>Прибыль (убыток) от реализации товаров, продукции, работ, услуг (ст.3.3.-ст.3.4.).</t>
  </si>
  <si>
    <t>Прибыль (убыток) до налогообложения (ст.3.5.+ ст.3.6.-ст.3.7.).</t>
  </si>
  <si>
    <t>Чистая прибыль (убыток) (ст.3.8.-ст.3.9.-ст.3.10.).</t>
  </si>
  <si>
    <t xml:space="preserve">Списочная численность работающих, чел. </t>
  </si>
  <si>
    <t>Наличие кредитов (иных активных операций) предоставленных за счет средств Банка Развития РБ? (Да/Нет)</t>
  </si>
  <si>
    <t>Прочая информация по заявителю</t>
  </si>
  <si>
    <t>Общий долг с учетом запрашиваемого (КО+ДО+Запрашиваемые обязательства)</t>
  </si>
  <si>
    <t>Коэффициент долговой нагрузки (на последнюю отчетную дату) = ОП/Выручку без НДС (за послед.12 месяцев)</t>
  </si>
  <si>
    <t>Участие в проекте (Финансовое/Имущественное/Иное)</t>
  </si>
  <si>
    <t>Количество обязательных к созданию новых рабочих мест на дату исполнения условий договора займа (финансовой аренды (лизинга)):</t>
  </si>
  <si>
    <t>Себестоимость реализованной продукции, товаров, работ, услуг (без НДС)</t>
  </si>
  <si>
    <t>Наименование должности и подпись должностного лица, проводившего экспертизу</t>
  </si>
  <si>
    <r>
      <t xml:space="preserve">Государственная финансовая поддержка </t>
    </r>
    <r>
      <rPr>
        <b/>
        <sz val="12"/>
        <color indexed="10"/>
        <rFont val="Arial Cyr"/>
        <charset val="204"/>
      </rPr>
      <t>не предоставляется</t>
    </r>
    <r>
      <rPr>
        <b/>
        <sz val="12"/>
        <rFont val="Arial Cyr"/>
        <charset val="204"/>
      </rPr>
      <t xml:space="preserve"> субъектам малого и среднего предпринимательства (Проект (Заявитель) соответствует (не соответствует) требованиям Постановления совета Министров №459 от 28.06.2024г., Глава 1, п.5):</t>
    </r>
  </si>
  <si>
    <t>Себестоимость реализованной продукции, товаров, работ, услуг (без НДС), руб.</t>
  </si>
  <si>
    <t>EBITDA (выручка-себестоимость-опер.расх.)+амортизация</t>
  </si>
  <si>
    <t>Обязательства приходящиеся к уплате в ближайшие 12 месяцев с учетом запрашиваемых обязательств в руб. (далее - ОП)</t>
  </si>
  <si>
    <t>2. Критерии соответствия Законодательству</t>
  </si>
  <si>
    <t>регионы (за исключением г. Минска, Минского района, областных центров)</t>
  </si>
  <si>
    <t>областные центры (за исключением г. Минск)</t>
  </si>
  <si>
    <t>г. Минск, Минский район</t>
  </si>
  <si>
    <t>за  аналогичный период</t>
  </si>
  <si>
    <t>Поступления на счета за последние 12 месяцев (полных) от покупателей, заказчиков (месяц/сумма в руб.)</t>
  </si>
  <si>
    <t>Срок выборки / возобновляемости кредитной линии</t>
  </si>
  <si>
    <t>Срок действия с _ по _</t>
  </si>
  <si>
    <t>Сведения о кредитах, займах, иных обязательствах, руб.:</t>
  </si>
  <si>
    <t>Сумма к погашению за 12 месяцев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</si>
</sst>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4" x14ac:knownFonts="1">
    <font>
      <sz val="10"/>
      <name val="Arial Cyr"/>
      <charset val="204"/>
    </font>
    <font>
      <sz val="10"/>
      <name val="Times New Roman Cyr"/>
      <family val="1"/>
      <charset val="204"/>
    </font>
    <font>
      <b/>
      <sz val="10"/>
      <name val="Arial Cyr"/>
      <charset val="204"/>
    </font>
    <font>
      <u/>
      <sz val="10"/>
      <color indexed="12"/>
      <name val="Arial Cyr"/>
      <charset val="204"/>
    </font>
    <font>
      <sz val="8"/>
      <name val="Arial Cyr"/>
      <charset val="204"/>
    </font>
    <font>
      <sz val="11"/>
      <name val="Times New Roman"/>
      <family val="1"/>
      <charset val="204"/>
    </font>
    <font>
      <sz val="12"/>
      <name val="Arial Cyr"/>
      <charset val="204"/>
    </font>
    <font>
      <sz val="13"/>
      <name val="Times New Roman"/>
      <family val="1"/>
      <charset val="204"/>
    </font>
    <font>
      <sz val="12"/>
      <name val="Times New Roman"/>
      <family val="1"/>
      <charset val="204"/>
    </font>
    <font>
      <sz val="14"/>
      <name val="Times New Roman"/>
      <family val="1"/>
      <charset val="204"/>
    </font>
    <font>
      <sz val="9"/>
      <name val="Times New Roman Cyr"/>
      <family val="1"/>
      <charset val="204"/>
    </font>
    <font>
      <sz val="9"/>
      <name val="Arial Cyr"/>
      <charset val="204"/>
    </font>
    <font>
      <sz val="9"/>
      <name val="Times New Roman"/>
      <family val="1"/>
      <charset val="204"/>
    </font>
    <font>
      <b/>
      <sz val="9"/>
      <name val="Times New Roman"/>
      <family val="1"/>
      <charset val="204"/>
    </font>
    <font>
      <b/>
      <sz val="9"/>
      <name val="Arial Cyr"/>
      <charset val="204"/>
    </font>
    <font>
      <b/>
      <sz val="9"/>
      <color indexed="8"/>
      <name val="Times New Roman"/>
      <family val="1"/>
      <charset val="204"/>
    </font>
    <font>
      <sz val="9"/>
      <color indexed="8"/>
      <name val="Times New Roman"/>
      <family val="1"/>
      <charset val="204"/>
    </font>
    <font>
      <i/>
      <sz val="9"/>
      <name val="Times New Roman"/>
      <family val="1"/>
      <charset val="204"/>
    </font>
    <font>
      <i/>
      <u/>
      <sz val="9"/>
      <name val="Times New Roman"/>
      <family val="1"/>
      <charset val="204"/>
    </font>
    <font>
      <sz val="9"/>
      <name val="Arial Cyr"/>
      <family val="2"/>
      <charset val="204"/>
    </font>
    <font>
      <b/>
      <i/>
      <sz val="9"/>
      <name val="Times New Roman"/>
      <family val="1"/>
      <charset val="204"/>
    </font>
    <font>
      <b/>
      <sz val="9"/>
      <name val="Arial Cyr"/>
      <family val="2"/>
      <charset val="204"/>
    </font>
    <font>
      <sz val="9"/>
      <color indexed="10"/>
      <name val="Times New Roman"/>
      <family val="1"/>
      <charset val="204"/>
    </font>
    <font>
      <b/>
      <i/>
      <sz val="9"/>
      <name val="Arial Cyr"/>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i/>
      <sz val="12"/>
      <name val="Arial Cyr"/>
      <charset val="204"/>
    </font>
    <font>
      <sz val="10"/>
      <name val="Times New Roman"/>
      <family val="1"/>
      <charset val="204"/>
    </font>
    <font>
      <sz val="10"/>
      <name val="Arial Cyr"/>
      <charset val="204"/>
    </font>
    <font>
      <sz val="10"/>
      <name val="Arial Cyr"/>
      <charset val="204"/>
    </font>
    <font>
      <sz val="10"/>
      <name val="Arial Cyr"/>
      <charset val="204"/>
    </font>
    <font>
      <sz val="10"/>
      <name val="Arial Cyr"/>
      <charset val="204"/>
    </font>
    <font>
      <b/>
      <sz val="14"/>
      <name val="Arial Cyr"/>
      <charset val="204"/>
    </font>
    <font>
      <b/>
      <sz val="8"/>
      <name val="Times New Roman"/>
      <family val="1"/>
      <charset val="204"/>
    </font>
    <font>
      <sz val="8"/>
      <name val="Times New Roman"/>
      <family val="1"/>
      <charset val="204"/>
    </font>
    <font>
      <sz val="8"/>
      <color indexed="8"/>
      <name val="Times New Roman"/>
      <family val="1"/>
      <charset val="204"/>
    </font>
    <font>
      <b/>
      <sz val="10"/>
      <name val="Times New Roman"/>
      <family val="1"/>
      <charset val="204"/>
    </font>
    <font>
      <b/>
      <i/>
      <sz val="10"/>
      <name val="Times New Roman"/>
      <family val="1"/>
      <charset val="204"/>
    </font>
    <font>
      <b/>
      <sz val="12"/>
      <name val="Arial Cyr"/>
      <charset val="204"/>
    </font>
    <font>
      <sz val="9"/>
      <color indexed="81"/>
      <name val="Tahoma"/>
      <family val="2"/>
      <charset val="204"/>
    </font>
    <font>
      <b/>
      <sz val="12"/>
      <color indexed="10"/>
      <name val="Arial Cyr"/>
      <charset val="204"/>
    </font>
    <font>
      <b/>
      <sz val="20"/>
      <name val="Times New Roman"/>
      <family val="1"/>
      <charset val="204"/>
    </font>
    <font>
      <b/>
      <sz val="20"/>
      <name val="Arial Cyr"/>
      <charset val="204"/>
    </font>
    <font>
      <sz val="20"/>
      <name val="Arial Cyr"/>
      <charset val="204"/>
    </font>
    <font>
      <b/>
      <sz val="28"/>
      <name val="Arial Cyr"/>
      <charset val="204"/>
    </font>
    <font>
      <b/>
      <sz val="12"/>
      <name val="Times New Roman"/>
      <family val="1"/>
      <charset val="204"/>
    </font>
    <font>
      <b/>
      <sz val="14"/>
      <name val="Times New Roman"/>
      <family val="1"/>
      <charset val="204"/>
    </font>
    <font>
      <sz val="11"/>
      <name val="Arial Cyr"/>
      <charset val="204"/>
    </font>
    <font>
      <b/>
      <sz val="12"/>
      <color indexed="10"/>
      <name val="Times New Roman"/>
      <family val="1"/>
      <charset val="204"/>
    </font>
    <font>
      <sz val="11"/>
      <name val="Calibri"/>
      <family val="2"/>
      <charset val="204"/>
    </font>
    <font>
      <sz val="11"/>
      <color theme="1"/>
      <name val="Calibri"/>
      <family val="2"/>
      <charset val="204"/>
      <scheme val="minor"/>
    </font>
    <font>
      <sz val="9"/>
      <color theme="0"/>
      <name val="Times New Roman"/>
      <family val="1"/>
      <charset val="204"/>
    </font>
    <font>
      <sz val="10"/>
      <color theme="0"/>
      <name val="Times New Roman"/>
      <family val="1"/>
      <charset val="204"/>
    </font>
    <font>
      <sz val="10"/>
      <color rgb="FFFF0000"/>
      <name val="Times New Roman"/>
      <family val="1"/>
      <charset val="204"/>
    </font>
    <font>
      <sz val="10"/>
      <color rgb="FFFF0000"/>
      <name val="Arial Cyr"/>
      <charset val="204"/>
    </font>
    <font>
      <u/>
      <sz val="10"/>
      <color rgb="FFFF0000"/>
      <name val="Times New Roman"/>
      <family val="1"/>
      <charset val="204"/>
    </font>
    <font>
      <u/>
      <sz val="10"/>
      <color rgb="FFFF0000"/>
      <name val="Arial Cyr"/>
      <charset val="204"/>
    </font>
    <font>
      <sz val="10"/>
      <color theme="0"/>
      <name val="Arial Cyr"/>
      <charset val="204"/>
    </font>
    <font>
      <b/>
      <sz val="10"/>
      <color theme="0"/>
      <name val="Times New Roman"/>
      <family val="1"/>
      <charset val="204"/>
    </font>
    <font>
      <b/>
      <sz val="14"/>
      <color rgb="FFFF0000"/>
      <name val="Times New Roman"/>
      <family val="1"/>
      <charset val="204"/>
    </font>
    <font>
      <sz val="10"/>
      <color rgb="FF000000"/>
      <name val="Times New Roman"/>
      <family val="1"/>
      <charset val="204"/>
    </font>
    <font>
      <sz val="8"/>
      <color theme="0"/>
      <name val="Times New Roman"/>
      <family val="1"/>
      <charset val="204"/>
    </font>
    <font>
      <sz val="8"/>
      <color theme="0" tint="-0.34998626667073579"/>
      <name val="Times New Roman"/>
      <family val="1"/>
      <charset val="204"/>
    </font>
    <font>
      <u/>
      <sz val="10"/>
      <color theme="0"/>
      <name val="Arial Cyr"/>
      <charset val="204"/>
    </font>
    <font>
      <sz val="10"/>
      <color theme="1"/>
      <name val="Times New Roman"/>
      <family val="1"/>
      <charset val="204"/>
    </font>
    <font>
      <b/>
      <sz val="10"/>
      <color theme="1"/>
      <name val="Times New Roman"/>
      <family val="1"/>
      <charset val="204"/>
    </font>
    <font>
      <b/>
      <sz val="10"/>
      <color rgb="FFFF0000"/>
      <name val="Times New Roman"/>
      <family val="1"/>
      <charset val="204"/>
    </font>
    <font>
      <b/>
      <sz val="12"/>
      <color rgb="FFFF0000"/>
      <name val="Times New Roman"/>
      <family val="1"/>
      <charset val="204"/>
    </font>
    <font>
      <b/>
      <sz val="11"/>
      <name val="Arial Cyr"/>
      <charset val="204"/>
    </font>
  </fonts>
  <fills count="27">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51"/>
        <bgColor indexed="64"/>
      </patternFill>
    </fill>
    <fill>
      <patternFill patternType="solid">
        <fgColor indexed="22"/>
        <bgColor indexed="64"/>
      </patternFill>
    </fill>
    <fill>
      <patternFill patternType="gray125">
        <fgColor indexed="22"/>
        <bgColor indexed="22"/>
      </patternFill>
    </fill>
    <fill>
      <patternFill patternType="solid">
        <fgColor indexed="43"/>
        <bgColor indexed="64"/>
      </patternFill>
    </fill>
    <fill>
      <patternFill patternType="solid">
        <fgColor theme="0"/>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00B050"/>
        <bgColor indexed="64"/>
      </patternFill>
    </fill>
    <fill>
      <patternFill patternType="solid">
        <fgColor rgb="FFFFFFFF"/>
        <bgColor indexed="64"/>
      </patternFill>
    </fill>
  </fills>
  <borders count="10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top/>
      <bottom/>
      <diagonal/>
    </border>
    <border>
      <left style="thick">
        <color indexed="64"/>
      </left>
      <right/>
      <top/>
      <bottom/>
      <diagonal/>
    </border>
    <border>
      <left style="medium">
        <color indexed="64"/>
      </left>
      <right style="medium">
        <color indexed="64"/>
      </right>
      <top/>
      <bottom style="medium">
        <color indexed="64"/>
      </bottom>
      <diagonal/>
    </border>
    <border>
      <left style="medium">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style="thick">
        <color indexed="64"/>
      </right>
      <top style="thin">
        <color indexed="64"/>
      </top>
      <bottom style="thick">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style="thick">
        <color indexed="64"/>
      </left>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bottom style="thick">
        <color indexed="64"/>
      </bottom>
      <diagonal/>
    </border>
    <border>
      <left style="thick">
        <color indexed="64"/>
      </left>
      <right/>
      <top style="thick">
        <color indexed="64"/>
      </top>
      <bottom/>
      <diagonal/>
    </border>
    <border>
      <left style="thick">
        <color indexed="64"/>
      </left>
      <right/>
      <top/>
      <bottom style="thick">
        <color indexed="64"/>
      </bottom>
      <diagonal/>
    </border>
    <border>
      <left style="thin">
        <color indexed="64"/>
      </left>
      <right/>
      <top style="thick">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bottom style="medium">
        <color indexed="64"/>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top style="thin">
        <color indexed="64"/>
      </top>
      <bottom/>
      <diagonal/>
    </border>
    <border>
      <left/>
      <right style="thin">
        <color indexed="64"/>
      </right>
      <top style="thick">
        <color indexed="64"/>
      </top>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n">
        <color indexed="64"/>
      </top>
      <bottom style="thick">
        <color indexed="64"/>
      </bottom>
      <diagonal/>
    </border>
    <border>
      <left/>
      <right style="thick">
        <color indexed="64"/>
      </right>
      <top/>
      <bottom style="thick">
        <color indexed="64"/>
      </bottom>
      <diagonal/>
    </border>
    <border>
      <left/>
      <right style="thick">
        <color indexed="64"/>
      </right>
      <top style="thin">
        <color indexed="64"/>
      </top>
      <bottom/>
      <diagonal/>
    </border>
    <border>
      <left/>
      <right style="thick">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ck">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ck">
        <color indexed="64"/>
      </bottom>
      <diagonal/>
    </border>
    <border>
      <left/>
      <right/>
      <top style="medium">
        <color indexed="64"/>
      </top>
      <bottom style="medium">
        <color indexed="64"/>
      </bottom>
      <diagonal/>
    </border>
    <border>
      <left style="medium">
        <color indexed="64"/>
      </left>
      <right style="thin">
        <color indexed="64"/>
      </right>
      <top style="medium">
        <color rgb="FF000000"/>
      </top>
      <bottom style="thin">
        <color indexed="64"/>
      </bottom>
      <diagonal/>
    </border>
    <border>
      <left style="medium">
        <color indexed="64"/>
      </left>
      <right style="thin">
        <color indexed="64"/>
      </right>
      <top style="thin">
        <color indexed="64"/>
      </top>
      <bottom style="medium">
        <color rgb="FF000000"/>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s>
  <cellStyleXfs count="26">
    <xf numFmtId="0" fontId="0" fillId="0" borderId="0"/>
    <xf numFmtId="0" fontId="25"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10" borderId="0" applyNumberFormat="0" applyBorder="0" applyAlignment="0" applyProtection="0"/>
    <xf numFmtId="0" fontId="26" fillId="4" borderId="1" applyNumberFormat="0" applyAlignment="0" applyProtection="0"/>
    <xf numFmtId="0" fontId="27" fillId="11" borderId="2" applyNumberFormat="0" applyAlignment="0" applyProtection="0"/>
    <xf numFmtId="0" fontId="28" fillId="11" borderId="1" applyNumberFormat="0" applyAlignment="0" applyProtection="0"/>
    <xf numFmtId="0" fontId="3" fillId="0" borderId="0" applyNumberFormat="0" applyFill="0" applyBorder="0" applyAlignment="0" applyProtection="0">
      <alignment vertical="top"/>
      <protection locked="0"/>
    </xf>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32" fillId="0" borderId="6" applyNumberFormat="0" applyFill="0" applyAlignment="0" applyProtection="0"/>
    <xf numFmtId="0" fontId="33" fillId="12" borderId="7" applyNumberFormat="0" applyAlignment="0" applyProtection="0"/>
    <xf numFmtId="0" fontId="34" fillId="0" borderId="0" applyNumberFormat="0" applyFill="0" applyBorder="0" applyAlignment="0" applyProtection="0"/>
    <xf numFmtId="0" fontId="35" fillId="13" borderId="0" applyNumberFormat="0" applyBorder="0" applyAlignment="0" applyProtection="0"/>
    <xf numFmtId="0" fontId="65" fillId="0" borderId="0"/>
    <xf numFmtId="0" fontId="36" fillId="2" borderId="0" applyNumberFormat="0" applyBorder="0" applyAlignment="0" applyProtection="0"/>
    <xf numFmtId="0" fontId="37" fillId="0" borderId="0" applyNumberFormat="0" applyFill="0" applyBorder="0" applyAlignment="0" applyProtection="0"/>
    <xf numFmtId="0" fontId="24" fillId="14" borderId="8" applyNumberFormat="0" applyFont="0" applyAlignment="0" applyProtection="0"/>
    <xf numFmtId="0" fontId="38" fillId="0" borderId="9" applyNumberFormat="0" applyFill="0" applyAlignment="0" applyProtection="0"/>
    <xf numFmtId="0" fontId="39" fillId="0" borderId="0" applyNumberFormat="0" applyFill="0" applyBorder="0" applyAlignment="0" applyProtection="0"/>
    <xf numFmtId="0" fontId="40" fillId="3" borderId="0" applyNumberFormat="0" applyBorder="0" applyAlignment="0" applyProtection="0"/>
  </cellStyleXfs>
  <cellXfs count="896">
    <xf numFmtId="0" fontId="0" fillId="0" borderId="0" xfId="0"/>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10" xfId="0" applyFont="1" applyBorder="1" applyAlignment="1">
      <alignment horizontal="center" vertical="center"/>
    </xf>
    <xf numFmtId="0" fontId="13" fillId="15" borderId="10" xfId="0" applyFont="1" applyFill="1" applyBorder="1" applyAlignment="1">
      <alignment horizontal="left" vertical="center" wrapText="1"/>
    </xf>
    <xf numFmtId="0" fontId="13" fillId="0" borderId="10" xfId="0" applyFont="1" applyBorder="1" applyAlignment="1">
      <alignment horizontal="center" vertical="center" wrapText="1"/>
    </xf>
    <xf numFmtId="0" fontId="13" fillId="16" borderId="10" xfId="0" applyFont="1" applyFill="1" applyBorder="1" applyAlignment="1">
      <alignment horizontal="left" vertical="center" wrapText="1"/>
    </xf>
    <xf numFmtId="0" fontId="13" fillId="16" borderId="10" xfId="0" applyFont="1" applyFill="1" applyBorder="1" applyAlignment="1">
      <alignment horizontal="center" vertical="center"/>
    </xf>
    <xf numFmtId="14" fontId="12" fillId="0" borderId="10" xfId="0" applyNumberFormat="1" applyFont="1" applyBorder="1" applyAlignment="1">
      <alignment horizontal="left"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10" xfId="0" quotePrefix="1" applyFont="1" applyBorder="1" applyAlignment="1">
      <alignment horizontal="center" vertical="center"/>
    </xf>
    <xf numFmtId="1" fontId="15" fillId="0" borderId="10" xfId="0" quotePrefix="1" applyNumberFormat="1" applyFont="1" applyBorder="1" applyAlignment="1">
      <alignment horizontal="center" vertical="center"/>
    </xf>
    <xf numFmtId="49" fontId="12" fillId="0" borderId="10" xfId="0" applyNumberFormat="1" applyFont="1" applyBorder="1" applyAlignment="1">
      <alignment horizontal="center" vertical="center"/>
    </xf>
    <xf numFmtId="0" fontId="12" fillId="0" borderId="12" xfId="0" applyFont="1" applyBorder="1" applyAlignment="1">
      <alignment horizontal="left" vertical="center" wrapText="1"/>
    </xf>
    <xf numFmtId="49" fontId="13" fillId="0" borderId="10" xfId="0" applyNumberFormat="1" applyFont="1" applyBorder="1" applyAlignment="1">
      <alignment horizontal="center" vertical="center"/>
    </xf>
    <xf numFmtId="0" fontId="12" fillId="17" borderId="10" xfId="0" applyFont="1" applyFill="1" applyBorder="1" applyAlignment="1">
      <alignment horizontal="center" vertical="center" wrapText="1"/>
    </xf>
    <xf numFmtId="0" fontId="12" fillId="0" borderId="10" xfId="0" applyFont="1" applyBorder="1" applyAlignment="1">
      <alignment horizontal="center" vertical="center" wrapText="1"/>
    </xf>
    <xf numFmtId="0" fontId="20" fillId="0" borderId="10" xfId="0" applyFont="1" applyBorder="1" applyAlignment="1">
      <alignment horizontal="center" vertical="center"/>
    </xf>
    <xf numFmtId="14" fontId="12" fillId="0" borderId="10" xfId="0" applyNumberFormat="1" applyFont="1" applyBorder="1" applyAlignment="1" applyProtection="1">
      <alignment horizontal="center" vertical="center"/>
      <protection locked="0"/>
    </xf>
    <xf numFmtId="0" fontId="12" fillId="0" borderId="13" xfId="0" applyFont="1" applyBorder="1" applyAlignment="1">
      <alignment vertical="center"/>
    </xf>
    <xf numFmtId="0" fontId="12" fillId="0" borderId="14" xfId="0" applyFont="1" applyBorder="1" applyAlignment="1">
      <alignment vertical="center"/>
    </xf>
    <xf numFmtId="0" fontId="12" fillId="0" borderId="10" xfId="0" applyFont="1" applyBorder="1" applyAlignment="1">
      <alignment vertical="center"/>
    </xf>
    <xf numFmtId="14" fontId="12" fillId="0" borderId="10" xfId="0" applyNumberFormat="1" applyFont="1" applyBorder="1" applyAlignment="1">
      <alignment horizontal="center" vertical="center" wrapText="1"/>
    </xf>
    <xf numFmtId="0" fontId="17" fillId="0" borderId="0" xfId="0" applyFont="1" applyAlignment="1">
      <alignment horizontal="left" vertical="center" wrapText="1"/>
    </xf>
    <xf numFmtId="1" fontId="13" fillId="15" borderId="10" xfId="0" applyNumberFormat="1" applyFont="1" applyFill="1" applyBorder="1" applyAlignment="1">
      <alignment horizontal="center" vertical="center"/>
    </xf>
    <xf numFmtId="1" fontId="13" fillId="16" borderId="10" xfId="0" applyNumberFormat="1" applyFont="1" applyFill="1" applyBorder="1" applyAlignment="1">
      <alignment horizontal="center" vertical="center"/>
    </xf>
    <xf numFmtId="0" fontId="12" fillId="0" borderId="15" xfId="0" applyFont="1" applyBorder="1" applyAlignment="1">
      <alignment vertical="center"/>
    </xf>
    <xf numFmtId="0" fontId="42" fillId="0" borderId="0" xfId="0" applyFont="1"/>
    <xf numFmtId="0" fontId="17" fillId="0" borderId="0" xfId="0" applyFont="1" applyAlignment="1">
      <alignment horizontal="center" vertical="center" wrapText="1"/>
    </xf>
    <xf numFmtId="0" fontId="12" fillId="0" borderId="13" xfId="0" applyFont="1" applyBorder="1" applyAlignment="1">
      <alignment horizontal="center" vertical="center"/>
    </xf>
    <xf numFmtId="0" fontId="12" fillId="18" borderId="10" xfId="0" applyFont="1" applyFill="1" applyBorder="1" applyAlignment="1">
      <alignment horizontal="center" vertical="center" wrapText="1"/>
    </xf>
    <xf numFmtId="0" fontId="12" fillId="0" borderId="16" xfId="0" applyFont="1" applyBorder="1" applyAlignment="1">
      <alignment vertical="center"/>
    </xf>
    <xf numFmtId="0" fontId="48" fillId="0" borderId="10" xfId="0" applyFont="1" applyBorder="1" applyAlignment="1">
      <alignment horizontal="left" vertical="center" wrapText="1"/>
    </xf>
    <xf numFmtId="0" fontId="50" fillId="0" borderId="15" xfId="0" applyFont="1" applyBorder="1" applyAlignment="1">
      <alignment horizontal="center" vertical="center"/>
    </xf>
    <xf numFmtId="2" fontId="12" fillId="0" borderId="10" xfId="0" applyNumberFormat="1" applyFont="1" applyBorder="1" applyAlignment="1" applyProtection="1">
      <alignment horizontal="left" vertical="center"/>
      <protection locked="0"/>
    </xf>
    <xf numFmtId="2" fontId="13" fillId="0" borderId="10" xfId="0" applyNumberFormat="1" applyFont="1" applyBorder="1" applyAlignment="1">
      <alignment horizontal="left" vertical="center"/>
    </xf>
    <xf numFmtId="2" fontId="12" fillId="0" borderId="10" xfId="0" applyNumberFormat="1" applyFont="1" applyBorder="1" applyAlignment="1">
      <alignment horizontal="left" vertical="center"/>
    </xf>
    <xf numFmtId="2" fontId="13" fillId="16" borderId="10" xfId="0" applyNumberFormat="1" applyFont="1" applyFill="1" applyBorder="1" applyAlignment="1">
      <alignment horizontal="left" vertical="center"/>
    </xf>
    <xf numFmtId="2" fontId="12" fillId="0" borderId="10" xfId="0" applyNumberFormat="1" applyFont="1" applyBorder="1" applyAlignment="1" applyProtection="1">
      <alignment horizontal="center" vertical="center"/>
      <protection locked="0"/>
    </xf>
    <xf numFmtId="2" fontId="12" fillId="0" borderId="10" xfId="0" applyNumberFormat="1" applyFont="1" applyBorder="1" applyAlignment="1">
      <alignment horizontal="center" vertical="center"/>
    </xf>
    <xf numFmtId="2" fontId="15" fillId="0" borderId="10" xfId="0" quotePrefix="1" applyNumberFormat="1" applyFont="1" applyBorder="1" applyAlignment="1" applyProtection="1">
      <alignment horizontal="center" vertical="center"/>
      <protection locked="0"/>
    </xf>
    <xf numFmtId="2" fontId="16" fillId="0" borderId="10" xfId="0" quotePrefix="1" applyNumberFormat="1" applyFont="1" applyBorder="1" applyAlignment="1" applyProtection="1">
      <alignment horizontal="center" vertical="center"/>
      <protection locked="0"/>
    </xf>
    <xf numFmtId="2" fontId="15" fillId="0" borderId="10" xfId="0" quotePrefix="1" applyNumberFormat="1" applyFont="1" applyBorder="1" applyAlignment="1">
      <alignment horizontal="center" vertical="center"/>
    </xf>
    <xf numFmtId="2" fontId="16" fillId="0" borderId="10" xfId="0" applyNumberFormat="1" applyFont="1" applyBorder="1" applyAlignment="1" applyProtection="1">
      <alignment horizontal="center" vertical="center"/>
      <protection locked="0"/>
    </xf>
    <xf numFmtId="49" fontId="13" fillId="20" borderId="10" xfId="0" applyNumberFormat="1" applyFont="1" applyFill="1" applyBorder="1" applyAlignment="1">
      <alignment horizontal="center" vertical="center"/>
    </xf>
    <xf numFmtId="0" fontId="12" fillId="20" borderId="10" xfId="0" applyFont="1" applyFill="1" applyBorder="1" applyAlignment="1">
      <alignment horizontal="center" vertical="center"/>
    </xf>
    <xf numFmtId="2" fontId="13" fillId="20" borderId="10" xfId="0" applyNumberFormat="1" applyFont="1" applyFill="1" applyBorder="1" applyAlignment="1">
      <alignment horizontal="left" vertical="center"/>
    </xf>
    <xf numFmtId="2" fontId="12" fillId="20" borderId="10" xfId="0" applyNumberFormat="1" applyFont="1" applyFill="1" applyBorder="1" applyAlignment="1">
      <alignment horizontal="left" vertical="center"/>
    </xf>
    <xf numFmtId="0" fontId="11" fillId="0" borderId="0" xfId="0" applyFont="1" applyAlignment="1">
      <alignment vertical="center"/>
    </xf>
    <xf numFmtId="0" fontId="18" fillId="0" borderId="0" xfId="0" applyFont="1" applyAlignment="1">
      <alignment horizontal="center" vertical="center"/>
    </xf>
    <xf numFmtId="0" fontId="19" fillId="0" borderId="0" xfId="0" applyFont="1" applyAlignment="1">
      <alignment vertical="center"/>
    </xf>
    <xf numFmtId="0" fontId="10" fillId="0" borderId="0" xfId="0" applyFont="1" applyAlignment="1">
      <alignment horizontal="left" vertical="center"/>
    </xf>
    <xf numFmtId="0" fontId="10" fillId="0" borderId="0" xfId="0" applyFont="1" applyAlignment="1">
      <alignment vertical="center"/>
    </xf>
    <xf numFmtId="0" fontId="10" fillId="0" borderId="10" xfId="0" applyFont="1" applyBorder="1" applyAlignment="1">
      <alignment horizontal="center"/>
    </xf>
    <xf numFmtId="0" fontId="10" fillId="0" borderId="17" xfId="0" applyFont="1" applyBorder="1" applyAlignment="1">
      <alignment horizontal="center"/>
    </xf>
    <xf numFmtId="0" fontId="1" fillId="0" borderId="0" xfId="0" applyFont="1"/>
    <xf numFmtId="14" fontId="12" fillId="0" borderId="10" xfId="0" applyNumberFormat="1" applyFont="1" applyBorder="1" applyAlignment="1">
      <alignment horizontal="center" vertical="center"/>
    </xf>
    <xf numFmtId="14" fontId="12" fillId="20" borderId="10" xfId="0" applyNumberFormat="1" applyFont="1" applyFill="1" applyBorder="1" applyAlignment="1">
      <alignment horizontal="center" vertical="center"/>
    </xf>
    <xf numFmtId="14" fontId="12" fillId="0" borderId="17" xfId="0" applyNumberFormat="1" applyFont="1" applyBorder="1" applyAlignment="1">
      <alignment horizontal="center" vertical="center" wrapText="1"/>
    </xf>
    <xf numFmtId="0" fontId="43" fillId="0" borderId="0" xfId="0" applyFont="1"/>
    <xf numFmtId="0" fontId="21" fillId="0" borderId="0" xfId="0" applyFont="1" applyAlignment="1">
      <alignment vertical="center"/>
    </xf>
    <xf numFmtId="0" fontId="11" fillId="0" borderId="10" xfId="0" applyFont="1" applyBorder="1" applyAlignment="1">
      <alignment horizontal="center"/>
    </xf>
    <xf numFmtId="0" fontId="11" fillId="0" borderId="17" xfId="0" applyFont="1" applyBorder="1" applyAlignment="1">
      <alignment horizontal="center"/>
    </xf>
    <xf numFmtId="10" fontId="11" fillId="15" borderId="10" xfId="0" applyNumberFormat="1" applyFont="1" applyFill="1" applyBorder="1" applyAlignment="1">
      <alignment horizontal="center"/>
    </xf>
    <xf numFmtId="10" fontId="11" fillId="15" borderId="17" xfId="0" applyNumberFormat="1" applyFont="1" applyFill="1" applyBorder="1" applyAlignment="1">
      <alignment horizontal="center"/>
    </xf>
    <xf numFmtId="49" fontId="12" fillId="20" borderId="10" xfId="0" applyNumberFormat="1" applyFont="1" applyFill="1" applyBorder="1" applyAlignment="1">
      <alignment horizontal="center" vertical="center"/>
    </xf>
    <xf numFmtId="0" fontId="44" fillId="0" borderId="0" xfId="0" applyFont="1"/>
    <xf numFmtId="10" fontId="11" fillId="0" borderId="10" xfId="0" applyNumberFormat="1" applyFont="1" applyBorder="1" applyAlignment="1">
      <alignment horizontal="center"/>
    </xf>
    <xf numFmtId="10" fontId="11" fillId="0" borderId="17" xfId="0" applyNumberFormat="1" applyFont="1" applyBorder="1" applyAlignment="1">
      <alignment horizontal="center"/>
    </xf>
    <xf numFmtId="1" fontId="12" fillId="0" borderId="10" xfId="0" applyNumberFormat="1" applyFont="1" applyBorder="1" applyAlignment="1">
      <alignment horizontal="center" vertical="center"/>
    </xf>
    <xf numFmtId="1" fontId="12" fillId="20" borderId="10" xfId="0" applyNumberFormat="1" applyFont="1" applyFill="1" applyBorder="1" applyAlignment="1">
      <alignment horizontal="center" vertical="center"/>
    </xf>
    <xf numFmtId="1" fontId="5" fillId="0" borderId="10" xfId="0" applyNumberFormat="1" applyFont="1" applyBorder="1" applyAlignment="1">
      <alignment horizontal="center" vertical="center"/>
    </xf>
    <xf numFmtId="0" fontId="14" fillId="0" borderId="0" xfId="0" applyFont="1" applyAlignment="1">
      <alignment vertical="center"/>
    </xf>
    <xf numFmtId="10" fontId="14" fillId="16" borderId="10" xfId="0" applyNumberFormat="1" applyFont="1" applyFill="1" applyBorder="1" applyAlignment="1">
      <alignment horizontal="center" vertical="center"/>
    </xf>
    <xf numFmtId="10" fontId="14" fillId="16" borderId="17" xfId="0" applyNumberFormat="1" applyFont="1" applyFill="1" applyBorder="1" applyAlignment="1">
      <alignment horizontal="center" vertical="center"/>
    </xf>
    <xf numFmtId="0" fontId="11" fillId="0" borderId="0" xfId="0" applyFont="1"/>
    <xf numFmtId="0" fontId="10" fillId="0" borderId="0" xfId="0" applyFont="1"/>
    <xf numFmtId="0" fontId="23" fillId="0" borderId="0" xfId="0" applyFont="1" applyAlignment="1">
      <alignment horizontal="center" wrapText="1"/>
    </xf>
    <xf numFmtId="14" fontId="12" fillId="0" borderId="10" xfId="0" applyNumberFormat="1" applyFont="1" applyBorder="1" applyAlignment="1">
      <alignment horizontal="center" wrapText="1"/>
    </xf>
    <xf numFmtId="14" fontId="12" fillId="0" borderId="17" xfId="0" applyNumberFormat="1" applyFont="1" applyBorder="1" applyAlignment="1">
      <alignment horizontal="center" wrapText="1"/>
    </xf>
    <xf numFmtId="0" fontId="43" fillId="0" borderId="0" xfId="0" applyFont="1" applyAlignment="1">
      <alignment horizontal="center" wrapText="1"/>
    </xf>
    <xf numFmtId="0" fontId="5" fillId="0" borderId="10" xfId="0" applyFont="1" applyBorder="1" applyAlignment="1">
      <alignment horizontal="center" vertical="center"/>
    </xf>
    <xf numFmtId="2" fontId="13" fillId="15" borderId="10" xfId="0" applyNumberFormat="1" applyFont="1" applyFill="1" applyBorder="1" applyAlignment="1">
      <alignment horizontal="center" vertical="center"/>
    </xf>
    <xf numFmtId="0" fontId="14" fillId="0" borderId="0" xfId="0" applyFont="1"/>
    <xf numFmtId="0" fontId="2" fillId="0" borderId="0" xfId="0" applyFont="1"/>
    <xf numFmtId="1" fontId="15" fillId="0" borderId="10" xfId="0" applyNumberFormat="1" applyFont="1" applyBorder="1" applyAlignment="1">
      <alignment horizontal="center" vertical="center"/>
    </xf>
    <xf numFmtId="2" fontId="15" fillId="0" borderId="10" xfId="0" applyNumberFormat="1" applyFont="1" applyBorder="1" applyAlignment="1">
      <alignment horizontal="center" vertical="center"/>
    </xf>
    <xf numFmtId="0" fontId="45" fillId="0" borderId="0" xfId="0" applyFont="1"/>
    <xf numFmtId="2" fontId="13" fillId="16" borderId="10" xfId="0" applyNumberFormat="1" applyFont="1" applyFill="1" applyBorder="1" applyAlignment="1">
      <alignment horizontal="center" vertical="center"/>
    </xf>
    <xf numFmtId="10" fontId="14" fillId="16" borderId="10" xfId="0" applyNumberFormat="1" applyFont="1" applyFill="1" applyBorder="1" applyAlignment="1">
      <alignment horizontal="center"/>
    </xf>
    <xf numFmtId="0" fontId="42" fillId="0" borderId="0" xfId="0" applyFont="1" applyAlignment="1">
      <alignment vertical="center" wrapText="1"/>
    </xf>
    <xf numFmtId="0" fontId="13" fillId="0" borderId="0" xfId="0" applyFont="1" applyAlignment="1">
      <alignment vertical="center"/>
    </xf>
    <xf numFmtId="0" fontId="12" fillId="0" borderId="0" xfId="0" applyFont="1" applyAlignment="1">
      <alignment vertical="center"/>
    </xf>
    <xf numFmtId="14" fontId="12" fillId="0" borderId="0" xfId="0" applyNumberFormat="1" applyFont="1" applyAlignment="1">
      <alignment horizontal="center" wrapText="1"/>
    </xf>
    <xf numFmtId="10" fontId="11" fillId="15" borderId="0" xfId="0" applyNumberFormat="1" applyFont="1" applyFill="1" applyAlignment="1">
      <alignment horizontal="center"/>
    </xf>
    <xf numFmtId="1" fontId="16" fillId="0" borderId="10" xfId="0" quotePrefix="1" applyNumberFormat="1" applyFont="1" applyBorder="1" applyAlignment="1">
      <alignment horizontal="center" vertical="center"/>
    </xf>
    <xf numFmtId="2" fontId="16" fillId="0" borderId="10" xfId="0" quotePrefix="1" applyNumberFormat="1" applyFont="1" applyBorder="1" applyAlignment="1">
      <alignment horizontal="center" vertical="center"/>
    </xf>
    <xf numFmtId="0" fontId="46" fillId="0" borderId="0" xfId="0" applyFont="1"/>
    <xf numFmtId="1" fontId="16" fillId="0" borderId="10" xfId="0" applyNumberFormat="1" applyFont="1" applyBorder="1" applyAlignment="1">
      <alignment horizontal="center" vertical="center"/>
    </xf>
    <xf numFmtId="2" fontId="16" fillId="0" borderId="10" xfId="0" applyNumberFormat="1" applyFont="1" applyBorder="1" applyAlignment="1">
      <alignment horizontal="center" vertical="center"/>
    </xf>
    <xf numFmtId="10" fontId="0" fillId="15" borderId="0" xfId="0" applyNumberFormat="1" applyFill="1" applyAlignment="1">
      <alignment horizontal="center"/>
    </xf>
    <xf numFmtId="0" fontId="4" fillId="0" borderId="0" xfId="0" applyFont="1"/>
    <xf numFmtId="0" fontId="49" fillId="0" borderId="15" xfId="0" applyFont="1" applyBorder="1" applyAlignment="1">
      <alignment vertical="center"/>
    </xf>
    <xf numFmtId="0" fontId="4" fillId="0" borderId="10" xfId="0" applyFont="1" applyBorder="1" applyAlignment="1">
      <alignment horizontal="center"/>
    </xf>
    <xf numFmtId="0" fontId="1" fillId="0" borderId="0" xfId="0" applyFont="1" applyAlignment="1">
      <alignment horizontal="center" wrapText="1"/>
    </xf>
    <xf numFmtId="0" fontId="13" fillId="19" borderId="18" xfId="0" applyFont="1" applyFill="1" applyBorder="1" applyAlignment="1">
      <alignment vertical="center"/>
    </xf>
    <xf numFmtId="0" fontId="13" fillId="19" borderId="19" xfId="0" applyFont="1" applyFill="1" applyBorder="1" applyAlignment="1">
      <alignment vertical="center"/>
    </xf>
    <xf numFmtId="0" fontId="12" fillId="19" borderId="18" xfId="0" applyFont="1" applyFill="1" applyBorder="1" applyAlignment="1">
      <alignment vertical="center"/>
    </xf>
    <xf numFmtId="2" fontId="13" fillId="19" borderId="20" xfId="0" applyNumberFormat="1" applyFont="1" applyFill="1" applyBorder="1" applyAlignment="1">
      <alignment horizontal="center" vertical="center"/>
    </xf>
    <xf numFmtId="0" fontId="0" fillId="0" borderId="0" xfId="0" applyAlignment="1">
      <alignment horizontal="center"/>
    </xf>
    <xf numFmtId="0" fontId="13" fillId="19" borderId="21" xfId="0" applyFont="1" applyFill="1" applyBorder="1" applyAlignment="1">
      <alignment vertical="center" wrapText="1"/>
    </xf>
    <xf numFmtId="0" fontId="13" fillId="19" borderId="22" xfId="0" applyFont="1" applyFill="1" applyBorder="1" applyAlignment="1">
      <alignment vertical="center" wrapText="1"/>
    </xf>
    <xf numFmtId="0" fontId="12" fillId="19" borderId="21" xfId="0" applyFont="1" applyFill="1" applyBorder="1" applyAlignment="1">
      <alignment vertical="center"/>
    </xf>
    <xf numFmtId="2" fontId="13" fillId="19" borderId="23" xfId="0" applyNumberFormat="1" applyFont="1" applyFill="1" applyBorder="1" applyAlignment="1">
      <alignment horizontal="center" vertical="center"/>
    </xf>
    <xf numFmtId="0" fontId="13" fillId="19" borderId="24" xfId="0" applyFont="1" applyFill="1" applyBorder="1" applyAlignment="1">
      <alignment vertical="center" wrapText="1"/>
    </xf>
    <xf numFmtId="0" fontId="13" fillId="19" borderId="25" xfId="0" applyFont="1" applyFill="1" applyBorder="1" applyAlignment="1">
      <alignment vertical="center" wrapText="1"/>
    </xf>
    <xf numFmtId="2" fontId="13" fillId="19" borderId="25" xfId="0" applyNumberFormat="1" applyFont="1" applyFill="1" applyBorder="1" applyAlignment="1">
      <alignment horizontal="center" vertical="center"/>
    </xf>
    <xf numFmtId="2" fontId="13" fillId="19" borderId="24" xfId="0" applyNumberFormat="1" applyFont="1" applyFill="1" applyBorder="1" applyAlignment="1">
      <alignment horizontal="center" vertical="center"/>
    </xf>
    <xf numFmtId="0" fontId="11" fillId="0" borderId="0" xfId="0" applyFont="1" applyAlignment="1">
      <alignment horizontal="center"/>
    </xf>
    <xf numFmtId="0" fontId="6" fillId="0" borderId="0" xfId="0" applyFont="1"/>
    <xf numFmtId="164" fontId="12" fillId="21" borderId="10" xfId="0" applyNumberFormat="1" applyFont="1" applyFill="1" applyBorder="1" applyAlignment="1">
      <alignment vertical="center"/>
    </xf>
    <xf numFmtId="164" fontId="66" fillId="21" borderId="10" xfId="0" applyNumberFormat="1" applyFont="1" applyFill="1" applyBorder="1" applyAlignment="1">
      <alignment vertical="center"/>
    </xf>
    <xf numFmtId="0" fontId="8" fillId="21" borderId="10" xfId="0" applyFont="1" applyFill="1" applyBorder="1" applyAlignment="1">
      <alignment vertical="center"/>
    </xf>
    <xf numFmtId="164" fontId="8" fillId="21" borderId="10" xfId="0" applyNumberFormat="1" applyFont="1" applyFill="1" applyBorder="1" applyAlignment="1">
      <alignment horizontal="center" vertical="center"/>
    </xf>
    <xf numFmtId="0" fontId="12" fillId="21" borderId="10" xfId="0" applyFont="1" applyFill="1" applyBorder="1" applyAlignment="1">
      <alignment vertical="center"/>
    </xf>
    <xf numFmtId="3" fontId="12" fillId="21" borderId="10" xfId="0" applyNumberFormat="1" applyFont="1" applyFill="1" applyBorder="1" applyAlignment="1">
      <alignment horizontal="center" vertical="center"/>
    </xf>
    <xf numFmtId="164" fontId="22" fillId="21" borderId="10" xfId="0" applyNumberFormat="1" applyFont="1" applyFill="1" applyBorder="1" applyAlignment="1">
      <alignment vertical="center"/>
    </xf>
    <xf numFmtId="0" fontId="22" fillId="21" borderId="10" xfId="0" applyFont="1" applyFill="1" applyBorder="1" applyAlignment="1">
      <alignment vertical="center"/>
    </xf>
    <xf numFmtId="3" fontId="22" fillId="21" borderId="10" xfId="0" applyNumberFormat="1" applyFont="1" applyFill="1" applyBorder="1" applyAlignment="1">
      <alignment horizontal="center" vertical="center"/>
    </xf>
    <xf numFmtId="9" fontId="8" fillId="21" borderId="10" xfId="0" applyNumberFormat="1" applyFont="1" applyFill="1" applyBorder="1" applyAlignment="1">
      <alignment horizontal="center" vertical="center"/>
    </xf>
    <xf numFmtId="0" fontId="8" fillId="21" borderId="10" xfId="0" applyFont="1" applyFill="1" applyBorder="1" applyAlignment="1">
      <alignment horizontal="center" vertical="center"/>
    </xf>
    <xf numFmtId="2" fontId="8" fillId="21" borderId="10" xfId="0" applyNumberFormat="1" applyFont="1" applyFill="1" applyBorder="1" applyAlignment="1">
      <alignment horizontal="center" vertical="center"/>
    </xf>
    <xf numFmtId="0" fontId="8" fillId="0" borderId="0" xfId="0" applyFont="1" applyAlignment="1">
      <alignment vertical="center"/>
    </xf>
    <xf numFmtId="0" fontId="8" fillId="0" borderId="0" xfId="0" applyFont="1" applyAlignment="1">
      <alignment horizontal="center" vertical="center"/>
    </xf>
    <xf numFmtId="9" fontId="8" fillId="0" borderId="0" xfId="0" applyNumberFormat="1" applyFont="1" applyAlignment="1">
      <alignment horizontal="center" vertical="center"/>
    </xf>
    <xf numFmtId="2" fontId="8" fillId="0" borderId="0" xfId="0" applyNumberFormat="1" applyFont="1" applyAlignment="1">
      <alignment horizontal="center" vertical="center"/>
    </xf>
    <xf numFmtId="0" fontId="6"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9" fillId="0" borderId="0" xfId="0" applyFont="1" applyAlignment="1">
      <alignment vertical="center"/>
    </xf>
    <xf numFmtId="0" fontId="9" fillId="0" borderId="0" xfId="0" applyFont="1" applyAlignment="1">
      <alignment horizontal="center" vertical="center"/>
    </xf>
    <xf numFmtId="2" fontId="15" fillId="22" borderId="10" xfId="0" quotePrefix="1" applyNumberFormat="1" applyFont="1" applyFill="1" applyBorder="1" applyAlignment="1">
      <alignment horizontal="center" vertical="center"/>
    </xf>
    <xf numFmtId="2" fontId="15" fillId="22" borderId="10" xfId="0" applyNumberFormat="1" applyFont="1" applyFill="1" applyBorder="1" applyAlignment="1">
      <alignment horizontal="center" vertical="center"/>
    </xf>
    <xf numFmtId="0" fontId="0" fillId="0" borderId="0" xfId="0" applyProtection="1">
      <protection locked="0"/>
    </xf>
    <xf numFmtId="0" fontId="67" fillId="0" borderId="0" xfId="0" applyFont="1"/>
    <xf numFmtId="9" fontId="42" fillId="23" borderId="10" xfId="0" applyNumberFormat="1" applyFont="1" applyFill="1" applyBorder="1" applyAlignment="1">
      <alignment horizontal="center" vertical="center" wrapText="1"/>
    </xf>
    <xf numFmtId="0" fontId="42" fillId="0" borderId="0" xfId="0" applyFont="1" applyProtection="1">
      <protection locked="0"/>
    </xf>
    <xf numFmtId="0" fontId="42" fillId="0" borderId="10" xfId="0" applyFont="1" applyBorder="1" applyAlignment="1" applyProtection="1">
      <alignment horizontal="center" vertical="center" wrapText="1"/>
      <protection locked="0"/>
    </xf>
    <xf numFmtId="0" fontId="42" fillId="20" borderId="0" xfId="0" applyFont="1" applyFill="1" applyAlignment="1" applyProtection="1">
      <alignment horizontal="center" vertical="center" wrapText="1"/>
      <protection locked="0"/>
    </xf>
    <xf numFmtId="0" fontId="42" fillId="24" borderId="10" xfId="0" applyFont="1" applyFill="1" applyBorder="1" applyAlignment="1">
      <alignment horizontal="left" vertical="center" wrapText="1"/>
    </xf>
    <xf numFmtId="0" fontId="67" fillId="20" borderId="0" xfId="0" applyFont="1" applyFill="1"/>
    <xf numFmtId="0" fontId="42" fillId="20" borderId="0" xfId="0" applyFont="1" applyFill="1"/>
    <xf numFmtId="14" fontId="68" fillId="20" borderId="10" xfId="0" applyNumberFormat="1" applyFont="1" applyFill="1" applyBorder="1" applyAlignment="1" applyProtection="1">
      <alignment horizontal="center" vertical="center" wrapText="1"/>
      <protection locked="0"/>
    </xf>
    <xf numFmtId="14" fontId="42" fillId="0" borderId="10" xfId="0" applyNumberFormat="1" applyFont="1" applyBorder="1" applyAlignment="1" applyProtection="1">
      <alignment horizontal="center" vertical="center" wrapText="1"/>
      <protection locked="0"/>
    </xf>
    <xf numFmtId="4" fontId="42" fillId="20" borderId="10" xfId="0" applyNumberFormat="1" applyFont="1" applyFill="1" applyBorder="1" applyAlignment="1" applyProtection="1">
      <alignment horizontal="right" vertical="center" wrapText="1"/>
      <protection locked="0"/>
    </xf>
    <xf numFmtId="0" fontId="12" fillId="20" borderId="10" xfId="0" applyFont="1" applyFill="1" applyBorder="1" applyAlignment="1" applyProtection="1">
      <alignment horizontal="center" vertical="center" wrapText="1"/>
      <protection locked="0"/>
    </xf>
    <xf numFmtId="0" fontId="42" fillId="20" borderId="10" xfId="0" applyFont="1" applyFill="1" applyBorder="1" applyAlignment="1" applyProtection="1">
      <alignment vertical="center" wrapText="1"/>
      <protection locked="0"/>
    </xf>
    <xf numFmtId="10" fontId="42" fillId="0" borderId="10" xfId="0" applyNumberFormat="1" applyFont="1" applyBorder="1" applyAlignment="1" applyProtection="1">
      <alignment horizontal="center" vertical="center" wrapText="1"/>
      <protection locked="0"/>
    </xf>
    <xf numFmtId="9" fontId="0" fillId="0" borderId="10" xfId="0" applyNumberFormat="1" applyBorder="1" applyAlignment="1" applyProtection="1">
      <alignment horizontal="center" vertical="center" wrapText="1"/>
      <protection locked="0"/>
    </xf>
    <xf numFmtId="9" fontId="0" fillId="0" borderId="26" xfId="0" applyNumberFormat="1" applyBorder="1" applyAlignment="1" applyProtection="1">
      <alignment horizontal="center" vertical="center" wrapText="1"/>
      <protection locked="0"/>
    </xf>
    <xf numFmtId="0" fontId="0" fillId="0" borderId="27" xfId="0" applyBorder="1" applyAlignment="1">
      <alignment vertical="center" wrapText="1"/>
    </xf>
    <xf numFmtId="0" fontId="12" fillId="19" borderId="24" xfId="0" applyFont="1" applyFill="1" applyBorder="1" applyAlignment="1">
      <alignment vertical="center"/>
    </xf>
    <xf numFmtId="0" fontId="0" fillId="0" borderId="27" xfId="0" applyBorder="1" applyAlignment="1">
      <alignment vertical="center"/>
    </xf>
    <xf numFmtId="0" fontId="0" fillId="0" borderId="27" xfId="0" applyBorder="1" applyAlignment="1">
      <alignment horizontal="center" vertical="center"/>
    </xf>
    <xf numFmtId="1" fontId="42" fillId="0" borderId="10" xfId="0" applyNumberFormat="1" applyFont="1" applyBorder="1" applyAlignment="1" applyProtection="1">
      <alignment horizontal="center" vertical="center" wrapText="1"/>
      <protection locked="0"/>
    </xf>
    <xf numFmtId="0" fontId="42" fillId="20" borderId="10" xfId="0" applyFont="1" applyFill="1" applyBorder="1" applyAlignment="1" applyProtection="1">
      <alignment horizontal="left" vertical="center" wrapText="1"/>
      <protection locked="0"/>
    </xf>
    <xf numFmtId="4" fontId="42" fillId="0" borderId="10" xfId="0" applyNumberFormat="1" applyFont="1" applyBorder="1" applyAlignment="1" applyProtection="1">
      <alignment horizontal="right" vertical="center" wrapText="1"/>
      <protection locked="0"/>
    </xf>
    <xf numFmtId="0" fontId="49" fillId="20" borderId="10" xfId="0" applyFont="1" applyFill="1" applyBorder="1" applyAlignment="1" applyProtection="1">
      <alignment horizontal="center" vertical="center" wrapText="1"/>
      <protection locked="0"/>
    </xf>
    <xf numFmtId="0" fontId="51" fillId="20" borderId="10" xfId="0" applyFont="1" applyFill="1" applyBorder="1" applyAlignment="1" applyProtection="1">
      <alignment horizontal="left" vertical="center" wrapText="1"/>
      <protection locked="0"/>
    </xf>
    <xf numFmtId="0" fontId="69" fillId="0" borderId="0" xfId="0" applyFont="1"/>
    <xf numFmtId="0" fontId="68" fillId="0" borderId="0" xfId="0" applyFont="1"/>
    <xf numFmtId="0" fontId="68" fillId="20" borderId="0" xfId="0" applyFont="1" applyFill="1"/>
    <xf numFmtId="0" fontId="13" fillId="23" borderId="10" xfId="0" applyFont="1" applyFill="1" applyBorder="1" applyAlignment="1">
      <alignment horizontal="center" vertical="center" wrapText="1"/>
    </xf>
    <xf numFmtId="14" fontId="12" fillId="23" borderId="10" xfId="0" applyNumberFormat="1" applyFont="1" applyFill="1" applyBorder="1" applyAlignment="1">
      <alignment horizontal="center" vertical="center"/>
    </xf>
    <xf numFmtId="14" fontId="12" fillId="23" borderId="10" xfId="0" applyNumberFormat="1" applyFont="1" applyFill="1" applyBorder="1" applyAlignment="1" applyProtection="1">
      <alignment horizontal="center" vertical="center"/>
      <protection locked="0"/>
    </xf>
    <xf numFmtId="0" fontId="11" fillId="23" borderId="10" xfId="0" applyFont="1" applyFill="1" applyBorder="1" applyAlignment="1">
      <alignment horizontal="center"/>
    </xf>
    <xf numFmtId="2" fontId="13" fillId="23" borderId="10" xfId="0" applyNumberFormat="1" applyFont="1" applyFill="1" applyBorder="1" applyAlignment="1">
      <alignment horizontal="left" vertical="center"/>
    </xf>
    <xf numFmtId="0" fontId="12" fillId="23" borderId="10" xfId="0" applyFont="1" applyFill="1" applyBorder="1" applyAlignment="1">
      <alignment horizontal="center" vertical="center"/>
    </xf>
    <xf numFmtId="49" fontId="12" fillId="23" borderId="10" xfId="0" applyNumberFormat="1" applyFont="1" applyFill="1" applyBorder="1" applyAlignment="1">
      <alignment horizontal="center" vertical="center"/>
    </xf>
    <xf numFmtId="0" fontId="13" fillId="23" borderId="10" xfId="0" applyFont="1" applyFill="1" applyBorder="1" applyAlignment="1">
      <alignment horizontal="left" vertical="center" wrapText="1"/>
    </xf>
    <xf numFmtId="0" fontId="13" fillId="23" borderId="10" xfId="0" applyFont="1" applyFill="1" applyBorder="1" applyAlignment="1">
      <alignment horizontal="center" vertical="center"/>
    </xf>
    <xf numFmtId="1" fontId="13" fillId="23" borderId="10" xfId="0" applyNumberFormat="1" applyFont="1" applyFill="1" applyBorder="1" applyAlignment="1">
      <alignment horizontal="center" vertical="center"/>
    </xf>
    <xf numFmtId="10" fontId="11" fillId="23" borderId="10" xfId="0" applyNumberFormat="1" applyFont="1" applyFill="1" applyBorder="1" applyAlignment="1">
      <alignment horizontal="center"/>
    </xf>
    <xf numFmtId="0" fontId="20" fillId="23" borderId="10" xfId="0" applyFont="1" applyFill="1" applyBorder="1" applyAlignment="1">
      <alignment horizontal="center" vertical="center"/>
    </xf>
    <xf numFmtId="0" fontId="12" fillId="23" borderId="10" xfId="0" applyFont="1" applyFill="1" applyBorder="1" applyAlignment="1">
      <alignment horizontal="left" vertical="center" wrapText="1"/>
    </xf>
    <xf numFmtId="14" fontId="12" fillId="23" borderId="10" xfId="0" applyNumberFormat="1" applyFont="1" applyFill="1" applyBorder="1" applyAlignment="1">
      <alignment horizontal="center" vertical="center" wrapText="1"/>
    </xf>
    <xf numFmtId="14" fontId="12" fillId="23" borderId="10" xfId="0" applyNumberFormat="1" applyFont="1" applyFill="1" applyBorder="1" applyAlignment="1">
      <alignment horizontal="center" wrapText="1"/>
    </xf>
    <xf numFmtId="0" fontId="12" fillId="23" borderId="10" xfId="0" applyFont="1" applyFill="1" applyBorder="1" applyAlignment="1">
      <alignment horizontal="center" vertical="center" wrapText="1"/>
    </xf>
    <xf numFmtId="0" fontId="10" fillId="23" borderId="10" xfId="0" applyFont="1" applyFill="1" applyBorder="1" applyAlignment="1">
      <alignment horizontal="center"/>
    </xf>
    <xf numFmtId="0" fontId="60" fillId="23" borderId="28" xfId="0" applyFont="1" applyFill="1" applyBorder="1" applyAlignment="1">
      <alignment horizontal="center" vertical="center" wrapText="1"/>
    </xf>
    <xf numFmtId="0" fontId="60" fillId="23" borderId="10" xfId="0" applyFont="1" applyFill="1" applyBorder="1" applyAlignment="1">
      <alignment horizontal="justify" vertical="center" wrapText="1"/>
    </xf>
    <xf numFmtId="0" fontId="8" fillId="23" borderId="10" xfId="0" applyFont="1" applyFill="1" applyBorder="1" applyAlignment="1">
      <alignment horizontal="center" vertical="center" wrapText="1"/>
    </xf>
    <xf numFmtId="0" fontId="60" fillId="23" borderId="18" xfId="0" applyFont="1" applyFill="1" applyBorder="1" applyAlignment="1">
      <alignment horizontal="center" vertical="center" wrapText="1"/>
    </xf>
    <xf numFmtId="0" fontId="60" fillId="23" borderId="29" xfId="0" applyFont="1" applyFill="1" applyBorder="1" applyAlignment="1">
      <alignment vertical="center" wrapText="1"/>
    </xf>
    <xf numFmtId="0" fontId="8" fillId="23" borderId="29" xfId="0" applyFont="1" applyFill="1" applyBorder="1" applyAlignment="1">
      <alignment horizontal="center" vertical="center" wrapText="1"/>
    </xf>
    <xf numFmtId="0" fontId="60" fillId="23" borderId="21" xfId="0" applyFont="1" applyFill="1" applyBorder="1" applyAlignment="1">
      <alignment horizontal="center" vertical="center" wrapText="1"/>
    </xf>
    <xf numFmtId="0" fontId="60" fillId="23" borderId="30" xfId="0" applyFont="1" applyFill="1" applyBorder="1" applyAlignment="1">
      <alignment horizontal="justify" vertical="center" wrapText="1"/>
    </xf>
    <xf numFmtId="0" fontId="8" fillId="23" borderId="30" xfId="0" applyFont="1" applyFill="1" applyBorder="1" applyAlignment="1">
      <alignment horizontal="center" vertical="center" wrapText="1"/>
    </xf>
    <xf numFmtId="0" fontId="60" fillId="23" borderId="31" xfId="0" applyFont="1" applyFill="1" applyBorder="1" applyAlignment="1">
      <alignment horizontal="center" vertical="center" wrapText="1"/>
    </xf>
    <xf numFmtId="0" fontId="60" fillId="23" borderId="32" xfId="0" applyFont="1" applyFill="1" applyBorder="1" applyAlignment="1">
      <alignment vertical="center" wrapText="1"/>
    </xf>
    <xf numFmtId="0" fontId="8" fillId="23" borderId="32" xfId="0" applyFont="1" applyFill="1" applyBorder="1" applyAlignment="1">
      <alignment horizontal="center" vertical="center" wrapText="1"/>
    </xf>
    <xf numFmtId="0" fontId="60" fillId="23" borderId="33" xfId="0" applyFont="1" applyFill="1" applyBorder="1" applyAlignment="1">
      <alignment horizontal="center" vertical="center" wrapText="1"/>
    </xf>
    <xf numFmtId="0" fontId="60" fillId="23" borderId="34" xfId="0" applyFont="1" applyFill="1" applyBorder="1" applyAlignment="1">
      <alignment horizontal="center" vertical="center" wrapText="1"/>
    </xf>
    <xf numFmtId="0" fontId="60" fillId="23" borderId="35" xfId="0" applyFont="1" applyFill="1" applyBorder="1" applyAlignment="1">
      <alignment horizontal="center" vertical="center" wrapText="1"/>
    </xf>
    <xf numFmtId="0" fontId="60" fillId="23" borderId="34" xfId="0" applyFont="1" applyFill="1" applyBorder="1" applyAlignment="1">
      <alignment vertical="center" wrapText="1"/>
    </xf>
    <xf numFmtId="0" fontId="8" fillId="23" borderId="34" xfId="0" applyFont="1" applyFill="1" applyBorder="1" applyAlignment="1">
      <alignment horizontal="center" vertical="center" wrapText="1"/>
    </xf>
    <xf numFmtId="0" fontId="70" fillId="0" borderId="36" xfId="0" applyFont="1" applyBorder="1" applyAlignment="1">
      <alignment horizontal="center" vertical="center" wrapText="1"/>
    </xf>
    <xf numFmtId="0" fontId="70" fillId="0" borderId="0" xfId="0" applyFont="1" applyAlignment="1">
      <alignment horizontal="center" vertical="center" wrapText="1"/>
    </xf>
    <xf numFmtId="0" fontId="71" fillId="0" borderId="0" xfId="10" applyFont="1" applyBorder="1" applyAlignment="1" applyProtection="1">
      <alignment vertical="center" wrapText="1"/>
    </xf>
    <xf numFmtId="16" fontId="70" fillId="0" borderId="0" xfId="0" applyNumberFormat="1" applyFont="1" applyAlignment="1">
      <alignment horizontal="center" vertical="center" wrapText="1"/>
    </xf>
    <xf numFmtId="0" fontId="70" fillId="0" borderId="36" xfId="0" applyFont="1" applyBorder="1" applyAlignment="1">
      <alignment vertical="center" wrapText="1"/>
    </xf>
    <xf numFmtId="0" fontId="60" fillId="0" borderId="0" xfId="0" applyFont="1" applyAlignment="1">
      <alignment vertical="center"/>
    </xf>
    <xf numFmtId="0" fontId="72" fillId="20" borderId="0" xfId="0" applyFont="1" applyFill="1"/>
    <xf numFmtId="0" fontId="73" fillId="20" borderId="0" xfId="0" applyFont="1" applyFill="1" applyAlignment="1">
      <alignment horizontal="left" vertical="center" wrapText="1"/>
    </xf>
    <xf numFmtId="0" fontId="67" fillId="20" borderId="37" xfId="0" applyFont="1" applyFill="1" applyBorder="1" applyAlignment="1" applyProtection="1">
      <alignment horizontal="center" vertical="center" wrapText="1"/>
      <protection locked="0"/>
    </xf>
    <xf numFmtId="0" fontId="67" fillId="20" borderId="0" xfId="0" applyFont="1" applyFill="1" applyAlignment="1" applyProtection="1">
      <alignment horizontal="center" vertical="center" wrapText="1"/>
      <protection locked="0"/>
    </xf>
    <xf numFmtId="0" fontId="67" fillId="20" borderId="0" xfId="0" applyFont="1" applyFill="1" applyAlignment="1">
      <alignment horizontal="center" vertical="center" wrapText="1"/>
    </xf>
    <xf numFmtId="0" fontId="67" fillId="20" borderId="0" xfId="0" applyFont="1" applyFill="1" applyAlignment="1">
      <alignment horizontal="left" vertical="center" wrapText="1"/>
    </xf>
    <xf numFmtId="0" fontId="72" fillId="20" borderId="37" xfId="0" applyFont="1" applyFill="1" applyBorder="1" applyAlignment="1" applyProtection="1">
      <alignment horizontal="center" vertical="center" wrapText="1"/>
      <protection locked="0"/>
    </xf>
    <xf numFmtId="0" fontId="72" fillId="20" borderId="0" xfId="0" applyFont="1" applyFill="1" applyAlignment="1" applyProtection="1">
      <alignment horizontal="center" vertical="center" wrapText="1"/>
      <protection locked="0"/>
    </xf>
    <xf numFmtId="0" fontId="72" fillId="20" borderId="0" xfId="0" applyFont="1" applyFill="1" applyAlignment="1">
      <alignment wrapText="1"/>
    </xf>
    <xf numFmtId="0" fontId="72" fillId="0" borderId="0" xfId="0" applyFont="1"/>
    <xf numFmtId="0" fontId="60" fillId="23" borderId="24" xfId="0" applyFont="1" applyFill="1" applyBorder="1" applyAlignment="1">
      <alignment horizontal="center" vertical="center" wrapText="1"/>
    </xf>
    <xf numFmtId="0" fontId="60" fillId="23" borderId="38" xfId="0" applyFont="1" applyFill="1" applyBorder="1" applyAlignment="1">
      <alignment horizontal="center" vertical="center" wrapText="1"/>
    </xf>
    <xf numFmtId="0" fontId="60" fillId="23" borderId="39" xfId="0" applyFont="1" applyFill="1" applyBorder="1" applyAlignment="1">
      <alignment horizontal="center" vertical="center" wrapText="1"/>
    </xf>
    <xf numFmtId="0" fontId="60" fillId="23" borderId="32" xfId="0" applyFont="1" applyFill="1" applyBorder="1" applyAlignment="1">
      <alignment horizontal="center" vertical="center" wrapText="1"/>
    </xf>
    <xf numFmtId="0" fontId="42" fillId="0" borderId="36" xfId="0" applyFont="1" applyBorder="1"/>
    <xf numFmtId="0" fontId="60" fillId="23" borderId="40" xfId="0" applyFont="1" applyFill="1" applyBorder="1" applyAlignment="1">
      <alignment horizontal="center" vertical="center" wrapText="1"/>
    </xf>
    <xf numFmtId="0" fontId="42" fillId="23" borderId="32" xfId="0" applyFont="1" applyFill="1" applyBorder="1" applyAlignment="1">
      <alignment vertical="center"/>
    </xf>
    <xf numFmtId="0" fontId="42" fillId="23" borderId="32" xfId="0" applyFont="1" applyFill="1" applyBorder="1" applyAlignment="1">
      <alignment vertical="center" wrapText="1"/>
    </xf>
    <xf numFmtId="0" fontId="60" fillId="23" borderId="11" xfId="0" applyFont="1" applyFill="1" applyBorder="1" applyAlignment="1">
      <alignment wrapText="1"/>
    </xf>
    <xf numFmtId="0" fontId="8" fillId="23" borderId="10" xfId="0" applyFont="1" applyFill="1" applyBorder="1"/>
    <xf numFmtId="0" fontId="60" fillId="23" borderId="41" xfId="0" applyFont="1" applyFill="1" applyBorder="1" applyAlignment="1">
      <alignment horizontal="center" wrapText="1"/>
    </xf>
    <xf numFmtId="0" fontId="8" fillId="23" borderId="42" xfId="0" applyFont="1" applyFill="1" applyBorder="1"/>
    <xf numFmtId="0" fontId="60" fillId="23" borderId="43" xfId="0" applyFont="1" applyFill="1" applyBorder="1" applyAlignment="1">
      <alignment horizontal="center" wrapText="1"/>
    </xf>
    <xf numFmtId="0" fontId="8" fillId="23" borderId="44" xfId="0" applyFont="1" applyFill="1" applyBorder="1"/>
    <xf numFmtId="0" fontId="8" fillId="23" borderId="45" xfId="0" applyFont="1" applyFill="1" applyBorder="1"/>
    <xf numFmtId="0" fontId="8" fillId="23" borderId="46" xfId="0" applyFont="1" applyFill="1" applyBorder="1"/>
    <xf numFmtId="0" fontId="8" fillId="0" borderId="28" xfId="0" applyFont="1" applyBorder="1" applyAlignment="1">
      <alignment horizontal="center" vertical="center" wrapText="1"/>
    </xf>
    <xf numFmtId="0" fontId="74" fillId="0" borderId="0" xfId="0" applyFont="1"/>
    <xf numFmtId="1" fontId="42" fillId="0" borderId="10" xfId="0" applyNumberFormat="1" applyFont="1" applyBorder="1" applyAlignment="1" applyProtection="1">
      <alignment horizontal="center"/>
      <protection locked="0"/>
    </xf>
    <xf numFmtId="0" fontId="51" fillId="23" borderId="0" xfId="0" applyFont="1" applyFill="1" applyAlignment="1">
      <alignment horizontal="center" vertical="center" wrapText="1"/>
    </xf>
    <xf numFmtId="2" fontId="52" fillId="20" borderId="0" xfId="0" applyNumberFormat="1" applyFont="1" applyFill="1" applyAlignment="1" applyProtection="1">
      <alignment horizontal="center" vertical="center" wrapText="1"/>
      <protection locked="0"/>
    </xf>
    <xf numFmtId="0" fontId="52" fillId="20" borderId="0" xfId="0" applyFont="1" applyFill="1" applyAlignment="1" applyProtection="1">
      <alignment horizontal="center" vertical="center" wrapText="1"/>
      <protection locked="0"/>
    </xf>
    <xf numFmtId="0" fontId="42" fillId="20" borderId="10" xfId="0" applyFont="1" applyFill="1" applyBorder="1" applyAlignment="1" applyProtection="1">
      <alignment horizontal="center" vertical="center" wrapText="1"/>
      <protection locked="0"/>
    </xf>
    <xf numFmtId="0" fontId="68" fillId="20" borderId="10" xfId="0" applyFont="1" applyFill="1" applyBorder="1" applyAlignment="1" applyProtection="1">
      <alignment horizontal="center" vertical="center" wrapText="1"/>
      <protection locked="0"/>
    </xf>
    <xf numFmtId="0" fontId="42" fillId="23" borderId="10" xfId="0" applyFont="1" applyFill="1" applyBorder="1" applyAlignment="1">
      <alignment horizontal="center" vertical="center" wrapText="1"/>
    </xf>
    <xf numFmtId="0" fontId="42" fillId="23" borderId="17" xfId="0" applyFont="1" applyFill="1" applyBorder="1" applyAlignment="1">
      <alignment horizontal="center" vertical="center" wrapText="1"/>
    </xf>
    <xf numFmtId="9" fontId="42" fillId="20" borderId="10" xfId="0" applyNumberFormat="1" applyFont="1" applyFill="1" applyBorder="1" applyAlignment="1" applyProtection="1">
      <alignment horizontal="center" vertical="center" wrapText="1"/>
      <protection locked="0"/>
    </xf>
    <xf numFmtId="14" fontId="42" fillId="20" borderId="10" xfId="0" applyNumberFormat="1" applyFont="1" applyFill="1" applyBorder="1" applyAlignment="1" applyProtection="1">
      <alignment horizontal="center" vertical="center" wrapText="1"/>
      <protection locked="0"/>
    </xf>
    <xf numFmtId="0" fontId="42" fillId="20" borderId="0" xfId="0" applyFont="1" applyFill="1" applyAlignment="1" applyProtection="1">
      <alignment horizontal="left" vertical="center" wrapText="1"/>
      <protection locked="0"/>
    </xf>
    <xf numFmtId="4" fontId="42" fillId="20" borderId="10" xfId="0" applyNumberFormat="1" applyFont="1" applyFill="1" applyBorder="1" applyAlignment="1" applyProtection="1">
      <alignment horizontal="center" vertical="center" wrapText="1"/>
      <protection locked="0"/>
    </xf>
    <xf numFmtId="4" fontId="42" fillId="23" borderId="10" xfId="0" applyNumberFormat="1" applyFont="1" applyFill="1" applyBorder="1" applyAlignment="1">
      <alignment horizontal="center" vertical="center" wrapText="1"/>
    </xf>
    <xf numFmtId="0" fontId="0" fillId="23" borderId="26" xfId="0" applyFill="1" applyBorder="1" applyAlignment="1">
      <alignment horizontal="center" vertical="center" wrapText="1"/>
    </xf>
    <xf numFmtId="0" fontId="64" fillId="0" borderId="0" xfId="0" applyFont="1" applyAlignment="1">
      <alignment vertical="center"/>
    </xf>
    <xf numFmtId="0" fontId="75" fillId="24" borderId="25" xfId="0" applyFont="1" applyFill="1" applyBorder="1" applyAlignment="1">
      <alignment horizontal="center" vertical="center" wrapText="1"/>
    </xf>
    <xf numFmtId="0" fontId="75" fillId="24" borderId="29" xfId="0" applyFont="1" applyFill="1" applyBorder="1" applyAlignment="1">
      <alignment horizontal="justify" vertical="center" wrapText="1"/>
    </xf>
    <xf numFmtId="0" fontId="75" fillId="24" borderId="29" xfId="0" applyFont="1" applyFill="1" applyBorder="1" applyAlignment="1">
      <alignment horizontal="center" vertical="center" wrapText="1"/>
    </xf>
    <xf numFmtId="0" fontId="75" fillId="24" borderId="10" xfId="0" applyFont="1" applyFill="1" applyBorder="1" applyAlignment="1">
      <alignment horizontal="justify" vertical="center" wrapText="1"/>
    </xf>
    <xf numFmtId="0" fontId="75" fillId="24" borderId="10" xfId="0" applyFont="1" applyFill="1" applyBorder="1" applyAlignment="1">
      <alignment horizontal="center" vertical="center" wrapText="1"/>
    </xf>
    <xf numFmtId="0" fontId="75" fillId="24" borderId="30" xfId="0" applyFont="1" applyFill="1" applyBorder="1" applyAlignment="1">
      <alignment horizontal="justify" vertical="center" wrapText="1"/>
    </xf>
    <xf numFmtId="0" fontId="75" fillId="24" borderId="30" xfId="0" applyFont="1" applyFill="1" applyBorder="1" applyAlignment="1">
      <alignment horizontal="center" vertical="center" wrapText="1"/>
    </xf>
    <xf numFmtId="0" fontId="75" fillId="24" borderId="13" xfId="0" applyFont="1" applyFill="1" applyBorder="1" applyAlignment="1">
      <alignment horizontal="justify" vertical="center" wrapText="1"/>
    </xf>
    <xf numFmtId="0" fontId="75" fillId="24" borderId="13" xfId="0" applyFont="1" applyFill="1" applyBorder="1" applyAlignment="1">
      <alignment horizontal="center" vertical="center" wrapText="1"/>
    </xf>
    <xf numFmtId="0" fontId="0" fillId="25" borderId="0" xfId="0" applyFill="1"/>
    <xf numFmtId="0" fontId="8" fillId="0" borderId="0" xfId="0" applyFont="1" applyAlignment="1" applyProtection="1">
      <alignment wrapText="1"/>
      <protection locked="0"/>
    </xf>
    <xf numFmtId="0" fontId="67" fillId="0" borderId="0" xfId="0" applyFont="1" applyProtection="1">
      <protection locked="0"/>
    </xf>
    <xf numFmtId="0" fontId="8" fillId="0" borderId="0" xfId="0" applyFont="1" applyAlignment="1" applyProtection="1">
      <alignment vertical="top" wrapText="1"/>
      <protection locked="0"/>
    </xf>
    <xf numFmtId="0" fontId="8" fillId="0" borderId="0" xfId="0" applyFont="1" applyAlignment="1" applyProtection="1">
      <alignment horizontal="left" vertical="top" wrapText="1"/>
      <protection locked="0"/>
    </xf>
    <xf numFmtId="14" fontId="67" fillId="0" borderId="0" xfId="0" applyNumberFormat="1" applyFont="1" applyProtection="1">
      <protection locked="0"/>
    </xf>
    <xf numFmtId="0" fontId="73" fillId="0" borderId="0" xfId="0" applyFont="1" applyProtection="1">
      <protection locked="0"/>
    </xf>
    <xf numFmtId="0" fontId="67" fillId="20" borderId="0" xfId="0" applyFont="1" applyFill="1" applyProtection="1">
      <protection locked="0"/>
    </xf>
    <xf numFmtId="0" fontId="42" fillId="20" borderId="0" xfId="0" applyFont="1" applyFill="1" applyProtection="1">
      <protection locked="0"/>
    </xf>
    <xf numFmtId="0" fontId="67" fillId="0" borderId="47" xfId="0" applyFont="1" applyBorder="1" applyProtection="1">
      <protection locked="0"/>
    </xf>
    <xf numFmtId="0" fontId="67" fillId="0" borderId="48" xfId="0" applyFont="1" applyBorder="1" applyProtection="1">
      <protection locked="0"/>
    </xf>
    <xf numFmtId="0" fontId="76" fillId="0" borderId="0" xfId="0" applyFont="1" applyProtection="1">
      <protection locked="0"/>
    </xf>
    <xf numFmtId="0" fontId="77" fillId="0" borderId="0" xfId="0" applyFont="1" applyProtection="1">
      <protection locked="0"/>
    </xf>
    <xf numFmtId="0" fontId="51" fillId="23" borderId="0" xfId="0" applyFont="1" applyFill="1" applyAlignment="1" applyProtection="1">
      <alignment horizontal="center" vertical="center" wrapText="1"/>
      <protection locked="0"/>
    </xf>
    <xf numFmtId="0" fontId="42" fillId="23" borderId="0" xfId="0" applyFont="1" applyFill="1" applyAlignment="1">
      <alignment horizontal="center" vertical="center" wrapText="1"/>
    </xf>
    <xf numFmtId="0" fontId="72" fillId="20" borderId="0" xfId="0" applyFont="1" applyFill="1" applyProtection="1">
      <protection locked="0"/>
    </xf>
    <xf numFmtId="2" fontId="0" fillId="0" borderId="26" xfId="0" applyNumberFormat="1" applyBorder="1" applyAlignment="1" applyProtection="1">
      <alignment horizontal="center" vertical="center" wrapText="1"/>
      <protection locked="0"/>
    </xf>
    <xf numFmtId="2" fontId="0" fillId="0" borderId="46" xfId="0" applyNumberFormat="1" applyBorder="1" applyAlignment="1" applyProtection="1">
      <alignment horizontal="center" vertical="center" wrapText="1"/>
      <protection locked="0"/>
    </xf>
    <xf numFmtId="0" fontId="72" fillId="20" borderId="0" xfId="0" applyFont="1" applyFill="1" applyAlignment="1" applyProtection="1">
      <alignment wrapText="1"/>
      <protection locked="0"/>
    </xf>
    <xf numFmtId="0" fontId="53" fillId="23" borderId="15" xfId="0" applyFont="1" applyFill="1" applyBorder="1" applyAlignment="1">
      <alignment horizontal="center" vertical="center"/>
    </xf>
    <xf numFmtId="0" fontId="73" fillId="20" borderId="37" xfId="0" applyFont="1" applyFill="1" applyBorder="1" applyAlignment="1" applyProtection="1">
      <alignment horizontal="left" vertical="center" wrapText="1"/>
      <protection locked="0"/>
    </xf>
    <xf numFmtId="0" fontId="67" fillId="20" borderId="0" xfId="0" applyFont="1" applyFill="1" applyAlignment="1" applyProtection="1">
      <alignment horizontal="left" vertical="center" wrapText="1"/>
      <protection locked="0"/>
    </xf>
    <xf numFmtId="2" fontId="72" fillId="20" borderId="0" xfId="0" applyNumberFormat="1" applyFont="1" applyFill="1" applyProtection="1">
      <protection locked="0"/>
    </xf>
    <xf numFmtId="0" fontId="78" fillId="20" borderId="0" xfId="0" applyFont="1" applyFill="1" applyProtection="1">
      <protection locked="0"/>
    </xf>
    <xf numFmtId="0" fontId="41" fillId="20" borderId="34" xfId="0" applyFont="1" applyFill="1" applyBorder="1" applyAlignment="1" applyProtection="1">
      <alignment horizontal="center" vertical="center" wrapText="1"/>
      <protection locked="0"/>
    </xf>
    <xf numFmtId="0" fontId="41" fillId="20" borderId="35" xfId="0" applyFont="1" applyFill="1" applyBorder="1" applyAlignment="1" applyProtection="1">
      <alignment horizontal="center" vertical="center" wrapText="1"/>
      <protection locked="0"/>
    </xf>
    <xf numFmtId="0" fontId="0" fillId="20" borderId="32" xfId="0" applyFill="1" applyBorder="1" applyAlignment="1" applyProtection="1">
      <alignment horizontal="center" vertical="center" wrapText="1"/>
      <protection locked="0"/>
    </xf>
    <xf numFmtId="0" fontId="0" fillId="20" borderId="40" xfId="0" applyFill="1" applyBorder="1" applyAlignment="1" applyProtection="1">
      <alignment horizontal="center" vertical="center" wrapText="1"/>
      <protection locked="0"/>
    </xf>
    <xf numFmtId="0" fontId="0" fillId="20" borderId="10" xfId="0" applyFill="1" applyBorder="1" applyAlignment="1" applyProtection="1">
      <alignment horizontal="center" vertical="center" wrapText="1"/>
      <protection locked="0"/>
    </xf>
    <xf numFmtId="2" fontId="0" fillId="20" borderId="26" xfId="0" applyNumberFormat="1" applyFill="1" applyBorder="1" applyAlignment="1" applyProtection="1">
      <alignment horizontal="center" vertical="center" wrapText="1"/>
      <protection locked="0"/>
    </xf>
    <xf numFmtId="1" fontId="0" fillId="0" borderId="42" xfId="0" applyNumberFormat="1" applyBorder="1" applyAlignment="1" applyProtection="1">
      <alignment horizontal="center" vertical="center" wrapText="1"/>
      <protection locked="0"/>
    </xf>
    <xf numFmtId="1" fontId="0" fillId="0" borderId="46" xfId="0" applyNumberFormat="1" applyBorder="1" applyAlignment="1" applyProtection="1">
      <alignment horizontal="center" vertical="center" wrapText="1"/>
      <protection locked="0"/>
    </xf>
    <xf numFmtId="1" fontId="53" fillId="20" borderId="49" xfId="0" applyNumberFormat="1" applyFont="1" applyFill="1" applyBorder="1" applyAlignment="1" applyProtection="1">
      <alignment horizontal="center" vertical="center" wrapText="1"/>
      <protection locked="0"/>
    </xf>
    <xf numFmtId="1" fontId="53" fillId="20" borderId="50" xfId="0" applyNumberFormat="1" applyFont="1" applyFill="1" applyBorder="1" applyAlignment="1" applyProtection="1">
      <alignment horizontal="center" vertical="center" wrapText="1"/>
      <protection locked="0"/>
    </xf>
    <xf numFmtId="1" fontId="53" fillId="20" borderId="51" xfId="0" applyNumberFormat="1" applyFont="1" applyFill="1" applyBorder="1" applyAlignment="1" applyProtection="1">
      <alignment horizontal="center" vertical="center" wrapText="1"/>
      <protection locked="0"/>
    </xf>
    <xf numFmtId="1" fontId="0" fillId="20" borderId="43" xfId="0" applyNumberFormat="1" applyFill="1" applyBorder="1" applyAlignment="1" applyProtection="1">
      <alignment horizontal="center" vertical="center" wrapText="1"/>
      <protection locked="0"/>
    </xf>
    <xf numFmtId="1" fontId="0" fillId="20" borderId="32" xfId="0" applyNumberFormat="1" applyFill="1" applyBorder="1" applyAlignment="1" applyProtection="1">
      <alignment horizontal="center" vertical="center" wrapText="1"/>
      <protection locked="0"/>
    </xf>
    <xf numFmtId="1" fontId="0" fillId="20" borderId="40" xfId="0" applyNumberFormat="1" applyFill="1" applyBorder="1" applyAlignment="1" applyProtection="1">
      <alignment horizontal="center" vertical="center" wrapText="1"/>
      <protection locked="0"/>
    </xf>
    <xf numFmtId="1" fontId="0" fillId="20" borderId="10" xfId="0" applyNumberFormat="1" applyFill="1" applyBorder="1" applyAlignment="1" applyProtection="1">
      <alignment horizontal="center" vertical="center" wrapText="1"/>
      <protection locked="0"/>
    </xf>
    <xf numFmtId="1" fontId="0" fillId="20" borderId="26" xfId="0" applyNumberFormat="1" applyFill="1" applyBorder="1" applyAlignment="1" applyProtection="1">
      <alignment horizontal="center" vertical="center" wrapText="1"/>
      <protection locked="0"/>
    </xf>
    <xf numFmtId="1" fontId="0" fillId="0" borderId="10" xfId="0" applyNumberFormat="1" applyBorder="1" applyAlignment="1" applyProtection="1">
      <alignment horizontal="center" vertical="center" wrapText="1"/>
      <protection locked="0"/>
    </xf>
    <xf numFmtId="1" fontId="0" fillId="0" borderId="26" xfId="0" applyNumberFormat="1" applyBorder="1" applyAlignment="1" applyProtection="1">
      <alignment horizontal="center" vertical="center" wrapText="1"/>
      <protection locked="0"/>
    </xf>
    <xf numFmtId="14" fontId="0" fillId="0" borderId="15" xfId="0" applyNumberFormat="1" applyBorder="1" applyAlignment="1" applyProtection="1">
      <alignment horizontal="center" vertical="center"/>
      <protection locked="0"/>
    </xf>
    <xf numFmtId="0" fontId="8" fillId="23" borderId="52" xfId="0" applyFont="1" applyFill="1" applyBorder="1" applyAlignment="1">
      <alignment horizontal="center" vertical="center" wrapText="1"/>
    </xf>
    <xf numFmtId="0" fontId="8" fillId="23" borderId="10" xfId="0" applyFont="1" applyFill="1" applyBorder="1" applyAlignment="1">
      <alignment vertical="center" wrapText="1"/>
    </xf>
    <xf numFmtId="0" fontId="60" fillId="23" borderId="52" xfId="0" applyFont="1" applyFill="1" applyBorder="1" applyAlignment="1">
      <alignment horizontal="center" vertical="center" wrapText="1"/>
    </xf>
    <xf numFmtId="0" fontId="60" fillId="23" borderId="10" xfId="0" applyFont="1" applyFill="1" applyBorder="1" applyAlignment="1">
      <alignment vertical="center" wrapText="1"/>
    </xf>
    <xf numFmtId="0" fontId="8" fillId="0" borderId="10" xfId="0" applyFont="1" applyBorder="1" applyAlignment="1" applyProtection="1">
      <alignment horizontal="center" vertical="center" wrapText="1"/>
      <protection locked="0"/>
    </xf>
    <xf numFmtId="0" fontId="8" fillId="0" borderId="26" xfId="0" applyFont="1" applyBorder="1" applyAlignment="1" applyProtection="1">
      <alignment horizontal="center" vertical="center" wrapText="1"/>
      <protection locked="0"/>
    </xf>
    <xf numFmtId="0" fontId="42" fillId="0" borderId="14" xfId="0" applyFont="1" applyBorder="1" applyAlignment="1" applyProtection="1">
      <alignment horizontal="left" wrapText="1"/>
      <protection locked="0"/>
    </xf>
    <xf numFmtId="0" fontId="42" fillId="0" borderId="13" xfId="0" applyFont="1" applyBorder="1" applyProtection="1">
      <protection locked="0"/>
    </xf>
    <xf numFmtId="0" fontId="42" fillId="0" borderId="53" xfId="0" applyFont="1" applyBorder="1" applyProtection="1">
      <protection locked="0"/>
    </xf>
    <xf numFmtId="0" fontId="42" fillId="0" borderId="11" xfId="0" applyFont="1" applyBorder="1" applyAlignment="1" applyProtection="1">
      <alignment horizontal="center"/>
      <protection locked="0"/>
    </xf>
    <xf numFmtId="0" fontId="42" fillId="0" borderId="10" xfId="0" applyFont="1" applyBorder="1" applyProtection="1">
      <protection locked="0"/>
    </xf>
    <xf numFmtId="0" fontId="42" fillId="0" borderId="26" xfId="0" applyFont="1" applyBorder="1" applyProtection="1">
      <protection locked="0"/>
    </xf>
    <xf numFmtId="0" fontId="42" fillId="0" borderId="11" xfId="0" applyFont="1" applyBorder="1" applyAlignment="1" applyProtection="1">
      <alignment horizontal="left" wrapText="1"/>
      <protection locked="0"/>
    </xf>
    <xf numFmtId="0" fontId="42" fillId="0" borderId="11" xfId="0" applyFont="1" applyBorder="1" applyAlignment="1" applyProtection="1">
      <alignment horizontal="center" wrapText="1"/>
      <protection locked="0"/>
    </xf>
    <xf numFmtId="0" fontId="42" fillId="0" borderId="41" xfId="0" applyFont="1" applyBorder="1" applyAlignment="1" applyProtection="1">
      <alignment horizontal="center" wrapText="1"/>
      <protection locked="0"/>
    </xf>
    <xf numFmtId="0" fontId="42" fillId="0" borderId="42" xfId="0" applyFont="1" applyBorder="1" applyProtection="1">
      <protection locked="0"/>
    </xf>
    <xf numFmtId="0" fontId="42" fillId="0" borderId="46" xfId="0" applyFont="1" applyBorder="1" applyProtection="1">
      <protection locked="0"/>
    </xf>
    <xf numFmtId="0" fontId="42" fillId="20" borderId="13" xfId="0" applyFont="1" applyFill="1" applyBorder="1" applyAlignment="1" applyProtection="1">
      <alignment horizontal="left" vertical="center" wrapText="1"/>
      <protection locked="0"/>
    </xf>
    <xf numFmtId="0" fontId="42" fillId="20" borderId="10" xfId="0" applyFont="1" applyFill="1" applyBorder="1" applyAlignment="1" applyProtection="1">
      <alignment horizontal="center" vertical="center"/>
      <protection locked="0"/>
    </xf>
    <xf numFmtId="14" fontId="42" fillId="20" borderId="10" xfId="0" applyNumberFormat="1" applyFont="1" applyFill="1" applyBorder="1" applyAlignment="1" applyProtection="1">
      <alignment horizontal="left" vertical="center" wrapText="1"/>
      <protection locked="0"/>
    </xf>
    <xf numFmtId="14" fontId="42" fillId="20" borderId="42" xfId="0" applyNumberFormat="1" applyFont="1" applyFill="1" applyBorder="1" applyAlignment="1" applyProtection="1">
      <alignment horizontal="center" vertical="center" wrapText="1"/>
      <protection locked="0"/>
    </xf>
    <xf numFmtId="0" fontId="8" fillId="23" borderId="18" xfId="0" applyFont="1" applyFill="1" applyBorder="1" applyAlignment="1">
      <alignment horizontal="center" vertical="center" wrapText="1"/>
    </xf>
    <xf numFmtId="0" fontId="8" fillId="23" borderId="29" xfId="0" applyFont="1" applyFill="1" applyBorder="1" applyAlignment="1">
      <alignment vertical="center" wrapText="1"/>
    </xf>
    <xf numFmtId="0" fontId="8" fillId="23" borderId="28" xfId="0" applyFont="1" applyFill="1" applyBorder="1" applyAlignment="1">
      <alignment horizontal="center" vertical="center" wrapText="1"/>
    </xf>
    <xf numFmtId="0" fontId="8" fillId="23" borderId="10" xfId="0" applyFont="1" applyFill="1" applyBorder="1" applyAlignment="1">
      <alignment horizontal="justify" vertical="center" wrapText="1"/>
    </xf>
    <xf numFmtId="0" fontId="60" fillId="0" borderId="29" xfId="0" applyFont="1" applyBorder="1" applyAlignment="1" applyProtection="1">
      <alignment vertical="center" wrapText="1"/>
      <protection locked="0"/>
    </xf>
    <xf numFmtId="0" fontId="8" fillId="0" borderId="29" xfId="0" applyFont="1" applyBorder="1" applyAlignment="1" applyProtection="1">
      <alignment horizontal="center" vertical="center" wrapText="1"/>
      <protection locked="0"/>
    </xf>
    <xf numFmtId="0" fontId="60" fillId="0" borderId="10" xfId="0" applyFont="1" applyBorder="1" applyAlignment="1" applyProtection="1">
      <alignment horizontal="justify" vertical="center" wrapText="1"/>
      <protection locked="0"/>
    </xf>
    <xf numFmtId="0" fontId="8" fillId="0" borderId="10" xfId="0" applyFont="1" applyBorder="1" applyAlignment="1" applyProtection="1">
      <alignment horizontal="justify" vertical="center" wrapText="1"/>
      <protection locked="0"/>
    </xf>
    <xf numFmtId="0" fontId="60" fillId="20" borderId="10" xfId="0" applyFont="1" applyFill="1" applyBorder="1" applyAlignment="1" applyProtection="1">
      <alignment horizontal="justify" vertical="center" wrapText="1"/>
      <protection locked="0"/>
    </xf>
    <xf numFmtId="0" fontId="8" fillId="20" borderId="10" xfId="0" applyFont="1" applyFill="1" applyBorder="1" applyAlignment="1" applyProtection="1">
      <alignment horizontal="center" vertical="center" wrapText="1"/>
      <protection locked="0"/>
    </xf>
    <xf numFmtId="14" fontId="8" fillId="23" borderId="28" xfId="0" applyNumberFormat="1" applyFont="1" applyFill="1" applyBorder="1" applyAlignment="1">
      <alignment horizontal="center" vertical="center" wrapText="1"/>
    </xf>
    <xf numFmtId="0" fontId="83" fillId="20" borderId="10" xfId="0" applyFont="1" applyFill="1" applyBorder="1" applyAlignment="1">
      <alignment horizontal="center" vertical="center" wrapText="1"/>
    </xf>
    <xf numFmtId="0" fontId="83" fillId="20" borderId="10" xfId="0" applyFont="1" applyFill="1" applyBorder="1" applyAlignment="1" applyProtection="1">
      <alignment horizontal="center" vertical="center" wrapText="1"/>
      <protection locked="0"/>
    </xf>
    <xf numFmtId="0" fontId="83" fillId="20" borderId="26" xfId="0" applyFont="1" applyFill="1" applyBorder="1" applyAlignment="1" applyProtection="1">
      <alignment horizontal="center" vertical="center" wrapText="1"/>
      <protection locked="0"/>
    </xf>
    <xf numFmtId="0" fontId="83" fillId="23" borderId="34" xfId="0" applyFont="1" applyFill="1" applyBorder="1" applyAlignment="1">
      <alignment horizontal="center" vertical="center" wrapText="1"/>
    </xf>
    <xf numFmtId="0" fontId="83" fillId="23" borderId="34" xfId="0" applyFont="1" applyFill="1" applyBorder="1" applyAlignment="1" applyProtection="1">
      <alignment horizontal="center" vertical="center" wrapText="1"/>
      <protection locked="0"/>
    </xf>
    <xf numFmtId="0" fontId="83" fillId="23" borderId="35" xfId="0" applyFont="1" applyFill="1" applyBorder="1" applyAlignment="1" applyProtection="1">
      <alignment horizontal="center" vertical="center" wrapText="1"/>
      <protection locked="0"/>
    </xf>
    <xf numFmtId="0" fontId="83" fillId="20" borderId="52" xfId="0" applyFont="1" applyFill="1" applyBorder="1" applyAlignment="1">
      <alignment horizontal="center" vertical="center" wrapText="1"/>
    </xf>
    <xf numFmtId="0" fontId="2" fillId="0" borderId="10" xfId="0" applyFont="1" applyBorder="1" applyAlignment="1">
      <alignment horizontal="center" vertical="center" wrapText="1"/>
    </xf>
    <xf numFmtId="0" fontId="2" fillId="23" borderId="34" xfId="0" applyFont="1" applyFill="1" applyBorder="1" applyAlignment="1">
      <alignment horizontal="center" vertical="center" wrapText="1"/>
    </xf>
    <xf numFmtId="0" fontId="83" fillId="23" borderId="33" xfId="0" applyFont="1" applyFill="1" applyBorder="1" applyAlignment="1">
      <alignment horizontal="center" vertical="center" wrapText="1"/>
    </xf>
    <xf numFmtId="0" fontId="83" fillId="20" borderId="31" xfId="0" applyFont="1" applyFill="1" applyBorder="1" applyAlignment="1">
      <alignment horizontal="center" vertical="center" wrapText="1"/>
    </xf>
    <xf numFmtId="0" fontId="2" fillId="0" borderId="32" xfId="0" applyFont="1" applyBorder="1" applyAlignment="1">
      <alignment horizontal="center" vertical="center" wrapText="1"/>
    </xf>
    <xf numFmtId="0" fontId="83" fillId="20" borderId="32" xfId="0" applyFont="1" applyFill="1" applyBorder="1" applyAlignment="1">
      <alignment horizontal="center" vertical="center" wrapText="1"/>
    </xf>
    <xf numFmtId="0" fontId="83" fillId="20" borderId="32" xfId="0" applyFont="1" applyFill="1" applyBorder="1" applyAlignment="1" applyProtection="1">
      <alignment horizontal="center" vertical="center" wrapText="1"/>
      <protection locked="0"/>
    </xf>
    <xf numFmtId="0" fontId="83" fillId="20" borderId="40" xfId="0" applyFont="1" applyFill="1" applyBorder="1" applyAlignment="1" applyProtection="1">
      <alignment horizontal="center" vertical="center" wrapText="1"/>
      <protection locked="0"/>
    </xf>
    <xf numFmtId="0" fontId="83" fillId="20" borderId="89" xfId="0" applyFont="1" applyFill="1" applyBorder="1" applyAlignment="1">
      <alignment horizontal="center" vertical="center" wrapText="1"/>
    </xf>
    <xf numFmtId="0" fontId="2" fillId="0" borderId="42" xfId="0" applyFont="1" applyBorder="1" applyAlignment="1">
      <alignment horizontal="center" vertical="center" wrapText="1"/>
    </xf>
    <xf numFmtId="0" fontId="83" fillId="20" borderId="42" xfId="0" applyFont="1" applyFill="1" applyBorder="1" applyAlignment="1">
      <alignment horizontal="center" vertical="center" wrapText="1"/>
    </xf>
    <xf numFmtId="0" fontId="83" fillId="20" borderId="42" xfId="0" applyFont="1" applyFill="1" applyBorder="1" applyAlignment="1" applyProtection="1">
      <alignment horizontal="center" vertical="center" wrapText="1"/>
      <protection locked="0"/>
    </xf>
    <xf numFmtId="0" fontId="83" fillId="20" borderId="46" xfId="0" applyFont="1" applyFill="1" applyBorder="1" applyAlignment="1" applyProtection="1">
      <alignment horizontal="center" vertical="center" wrapText="1"/>
      <protection locked="0"/>
    </xf>
    <xf numFmtId="0" fontId="42" fillId="23" borderId="10" xfId="0" applyFont="1" applyFill="1" applyBorder="1" applyAlignment="1">
      <alignment horizontal="center" vertical="center" wrapText="1"/>
    </xf>
    <xf numFmtId="0" fontId="42" fillId="20" borderId="17" xfId="0" applyFont="1" applyFill="1" applyBorder="1" applyAlignment="1" applyProtection="1">
      <alignment horizontal="left" vertical="center" wrapText="1"/>
      <protection locked="0"/>
    </xf>
    <xf numFmtId="0" fontId="42" fillId="20" borderId="12" xfId="0" applyFont="1" applyFill="1" applyBorder="1" applyAlignment="1" applyProtection="1">
      <alignment horizontal="left" vertical="center" wrapText="1"/>
      <protection locked="0"/>
    </xf>
    <xf numFmtId="0" fontId="42" fillId="20" borderId="11" xfId="0" applyFont="1" applyFill="1" applyBorder="1" applyAlignment="1" applyProtection="1">
      <alignment horizontal="left" vertical="center" wrapText="1"/>
      <protection locked="0"/>
    </xf>
    <xf numFmtId="0" fontId="42" fillId="20" borderId="10" xfId="0" applyFont="1" applyFill="1" applyBorder="1" applyAlignment="1" applyProtection="1">
      <alignment horizontal="center" vertical="center" wrapText="1"/>
      <protection locked="0"/>
    </xf>
    <xf numFmtId="0" fontId="42" fillId="20" borderId="17" xfId="0" applyFont="1" applyFill="1"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42" fillId="0" borderId="12" xfId="0" applyFont="1" applyBorder="1" applyAlignment="1" applyProtection="1">
      <alignment horizontal="center" vertical="center" wrapText="1"/>
      <protection locked="0"/>
    </xf>
    <xf numFmtId="0" fontId="42" fillId="0" borderId="11" xfId="0" applyFont="1" applyBorder="1" applyAlignment="1" applyProtection="1">
      <alignment horizontal="center" vertical="center" wrapText="1"/>
      <protection locked="0"/>
    </xf>
    <xf numFmtId="0" fontId="42" fillId="0" borderId="17" xfId="0" applyFont="1" applyBorder="1" applyAlignment="1" applyProtection="1">
      <alignment horizontal="center" vertical="center" wrapText="1"/>
      <protection locked="0"/>
    </xf>
    <xf numFmtId="0" fontId="51" fillId="23" borderId="17" xfId="0" applyFont="1" applyFill="1" applyBorder="1" applyAlignment="1">
      <alignment horizontal="left" vertical="center" wrapText="1"/>
    </xf>
    <xf numFmtId="0" fontId="0" fillId="0" borderId="12" xfId="0" applyBorder="1" applyAlignment="1">
      <alignment horizontal="left" vertical="center" wrapText="1"/>
    </xf>
    <xf numFmtId="0" fontId="0" fillId="0" borderId="11" xfId="0" applyBorder="1" applyAlignment="1">
      <alignment horizontal="left" vertical="center" wrapText="1"/>
    </xf>
    <xf numFmtId="0" fontId="42" fillId="20" borderId="12" xfId="0" applyFont="1" applyFill="1" applyBorder="1" applyAlignment="1" applyProtection="1">
      <alignment horizontal="center" vertical="center" wrapText="1"/>
      <protection locked="0"/>
    </xf>
    <xf numFmtId="0" fontId="42" fillId="23" borderId="17" xfId="0" applyFont="1" applyFill="1" applyBorder="1" applyAlignment="1">
      <alignment horizontal="left" vertical="center" wrapText="1"/>
    </xf>
    <xf numFmtId="0" fontId="0" fillId="23" borderId="12" xfId="0" applyFill="1" applyBorder="1" applyAlignment="1">
      <alignment horizontal="left" vertical="center" wrapText="1"/>
    </xf>
    <xf numFmtId="0" fontId="0" fillId="23" borderId="11" xfId="0" applyFill="1" applyBorder="1" applyAlignment="1">
      <alignment horizontal="left" vertical="center" wrapText="1"/>
    </xf>
    <xf numFmtId="0" fontId="42" fillId="24" borderId="17" xfId="0" applyFont="1" applyFill="1" applyBorder="1" applyAlignment="1">
      <alignment horizontal="left" vertical="center" wrapText="1"/>
    </xf>
    <xf numFmtId="0" fontId="42" fillId="24" borderId="12" xfId="0" applyFont="1" applyFill="1" applyBorder="1" applyAlignment="1">
      <alignment horizontal="left" vertical="center" wrapText="1"/>
    </xf>
    <xf numFmtId="0" fontId="42" fillId="24" borderId="11" xfId="0" applyFont="1" applyFill="1" applyBorder="1" applyAlignment="1">
      <alignment horizontal="left" vertical="center" wrapText="1"/>
    </xf>
    <xf numFmtId="0" fontId="42" fillId="23" borderId="17" xfId="0" applyFont="1" applyFill="1" applyBorder="1" applyAlignment="1">
      <alignment horizontal="center" vertical="center" wrapText="1"/>
    </xf>
    <xf numFmtId="0" fontId="42" fillId="0" borderId="12" xfId="0" applyFont="1" applyBorder="1" applyAlignment="1">
      <alignment horizontal="center" vertical="center" wrapText="1"/>
    </xf>
    <xf numFmtId="0" fontId="42" fillId="0" borderId="11" xfId="0" applyFont="1" applyBorder="1" applyAlignment="1">
      <alignment horizontal="center" vertical="center" wrapText="1"/>
    </xf>
    <xf numFmtId="0" fontId="42" fillId="20" borderId="11" xfId="0" applyFont="1" applyFill="1" applyBorder="1" applyAlignment="1" applyProtection="1">
      <alignment horizontal="center" vertical="center" wrapText="1"/>
      <protection locked="0"/>
    </xf>
    <xf numFmtId="0" fontId="42" fillId="0" borderId="10" xfId="0" applyFont="1" applyBorder="1" applyAlignment="1" applyProtection="1">
      <alignment horizontal="center" vertical="center" wrapText="1"/>
      <protection locked="0"/>
    </xf>
    <xf numFmtId="0" fontId="42" fillId="24" borderId="17" xfId="0" applyFont="1" applyFill="1" applyBorder="1" applyAlignment="1">
      <alignment horizontal="center" vertical="center" wrapText="1"/>
    </xf>
    <xf numFmtId="0" fontId="42" fillId="24" borderId="12" xfId="0" applyFont="1" applyFill="1" applyBorder="1" applyAlignment="1">
      <alignment horizontal="center" vertical="center" wrapText="1"/>
    </xf>
    <xf numFmtId="0" fontId="42" fillId="24" borderId="11" xfId="0" applyFont="1" applyFill="1" applyBorder="1" applyAlignment="1">
      <alignment horizontal="center" vertical="center" wrapText="1"/>
    </xf>
    <xf numFmtId="0" fontId="60" fillId="23" borderId="10" xfId="0" applyFont="1" applyFill="1" applyBorder="1" applyAlignment="1">
      <alignment horizontal="left" vertical="center" wrapText="1"/>
    </xf>
    <xf numFmtId="1" fontId="42" fillId="0" borderId="10" xfId="0" applyNumberFormat="1" applyFont="1" applyBorder="1" applyAlignment="1" applyProtection="1">
      <alignment horizontal="center" vertical="center" wrapText="1"/>
      <protection locked="0"/>
    </xf>
    <xf numFmtId="0" fontId="79" fillId="23" borderId="17" xfId="0" applyFont="1" applyFill="1" applyBorder="1" applyAlignment="1">
      <alignment horizontal="left" vertical="center" wrapText="1"/>
    </xf>
    <xf numFmtId="0" fontId="79" fillId="23" borderId="12" xfId="0" applyFont="1" applyFill="1" applyBorder="1" applyAlignment="1">
      <alignment horizontal="left" vertical="center" wrapText="1"/>
    </xf>
    <xf numFmtId="0" fontId="79" fillId="23" borderId="11" xfId="0" applyFont="1" applyFill="1" applyBorder="1" applyAlignment="1">
      <alignment horizontal="left" vertical="center" wrapText="1"/>
    </xf>
    <xf numFmtId="0" fontId="79" fillId="20" borderId="17" xfId="0" applyFont="1" applyFill="1" applyBorder="1" applyAlignment="1" applyProtection="1">
      <alignment horizontal="center" vertical="center" wrapText="1"/>
      <protection locked="0"/>
    </xf>
    <xf numFmtId="0" fontId="79" fillId="0" borderId="12" xfId="0" applyFont="1" applyBorder="1" applyAlignment="1" applyProtection="1">
      <alignment horizontal="center" vertical="center" wrapText="1"/>
      <protection locked="0"/>
    </xf>
    <xf numFmtId="0" fontId="79" fillId="0" borderId="11" xfId="0" applyFont="1" applyBorder="1" applyAlignment="1" applyProtection="1">
      <alignment horizontal="center" vertical="center" wrapText="1"/>
      <protection locked="0"/>
    </xf>
    <xf numFmtId="0" fontId="42" fillId="23" borderId="12" xfId="0" applyFont="1" applyFill="1" applyBorder="1" applyAlignment="1">
      <alignment horizontal="left" vertical="center" wrapText="1"/>
    </xf>
    <xf numFmtId="0" fontId="42" fillId="23" borderId="11" xfId="0" applyFont="1" applyFill="1" applyBorder="1" applyAlignment="1">
      <alignment horizontal="left" vertical="center" wrapText="1"/>
    </xf>
    <xf numFmtId="0" fontId="56" fillId="23" borderId="10" xfId="0" applyFont="1" applyFill="1" applyBorder="1" applyAlignment="1">
      <alignment horizontal="center" vertical="center" wrapText="1"/>
    </xf>
    <xf numFmtId="0" fontId="51" fillId="23" borderId="10" xfId="0" applyFont="1" applyFill="1" applyBorder="1" applyAlignment="1">
      <alignment horizontal="center" vertical="center" wrapText="1"/>
    </xf>
    <xf numFmtId="0" fontId="51" fillId="20" borderId="10" xfId="0" applyFont="1" applyFill="1" applyBorder="1" applyAlignment="1" applyProtection="1">
      <alignment horizontal="center" vertical="center" wrapText="1"/>
      <protection locked="0"/>
    </xf>
    <xf numFmtId="0" fontId="68" fillId="20" borderId="10" xfId="0" applyFont="1" applyFill="1" applyBorder="1" applyAlignment="1" applyProtection="1">
      <alignment horizontal="center" vertical="center" wrapText="1"/>
      <protection locked="0"/>
    </xf>
    <xf numFmtId="0" fontId="80" fillId="24" borderId="17" xfId="0" applyFont="1" applyFill="1" applyBorder="1" applyAlignment="1">
      <alignment horizontal="center" vertical="center" wrapText="1"/>
    </xf>
    <xf numFmtId="0" fontId="80" fillId="24" borderId="12" xfId="0" applyFont="1" applyFill="1" applyBorder="1" applyAlignment="1">
      <alignment horizontal="center" vertical="center" wrapText="1"/>
    </xf>
    <xf numFmtId="0" fontId="80" fillId="24" borderId="11" xfId="0" applyFont="1" applyFill="1" applyBorder="1" applyAlignment="1">
      <alignment horizontal="center" vertical="center" wrapText="1"/>
    </xf>
    <xf numFmtId="0" fontId="79" fillId="23" borderId="17" xfId="0" applyFont="1" applyFill="1" applyBorder="1" applyAlignment="1">
      <alignment horizontal="center" vertical="center" wrapText="1"/>
    </xf>
    <xf numFmtId="0" fontId="79" fillId="23" borderId="12" xfId="0" applyFont="1" applyFill="1" applyBorder="1" applyAlignment="1">
      <alignment horizontal="center" vertical="center" wrapText="1"/>
    </xf>
    <xf numFmtId="0" fontId="79" fillId="23" borderId="11" xfId="0" applyFont="1" applyFill="1" applyBorder="1" applyAlignment="1">
      <alignment horizontal="center" vertical="center" wrapText="1"/>
    </xf>
    <xf numFmtId="0" fontId="51" fillId="20" borderId="17" xfId="0" applyFont="1" applyFill="1"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79" fillId="23" borderId="54" xfId="0" applyFont="1" applyFill="1" applyBorder="1" applyAlignment="1">
      <alignment horizontal="center" vertical="center" wrapText="1"/>
    </xf>
    <xf numFmtId="0" fontId="0" fillId="23" borderId="47" xfId="0" applyFill="1" applyBorder="1" applyAlignment="1">
      <alignment vertical="center" wrapText="1"/>
    </xf>
    <xf numFmtId="0" fontId="0" fillId="23" borderId="16" xfId="0" applyFill="1" applyBorder="1" applyAlignment="1">
      <alignment vertical="center" wrapText="1"/>
    </xf>
    <xf numFmtId="0" fontId="0" fillId="23" borderId="55" xfId="0" applyFill="1" applyBorder="1" applyAlignment="1">
      <alignment vertical="center" wrapText="1"/>
    </xf>
    <xf numFmtId="0" fontId="0" fillId="23" borderId="56" xfId="0" applyFill="1" applyBorder="1" applyAlignment="1">
      <alignment vertical="center" wrapText="1"/>
    </xf>
    <xf numFmtId="0" fontId="0" fillId="23" borderId="14" xfId="0" applyFill="1" applyBorder="1" applyAlignment="1">
      <alignment vertical="center" wrapText="1"/>
    </xf>
    <xf numFmtId="0" fontId="42" fillId="0" borderId="12" xfId="0" applyFont="1" applyBorder="1" applyAlignment="1">
      <alignment horizontal="left" vertical="center" wrapText="1"/>
    </xf>
    <xf numFmtId="0" fontId="42" fillId="0" borderId="11" xfId="0" applyFont="1" applyBorder="1" applyAlignment="1">
      <alignment horizontal="left" vertical="center" wrapText="1"/>
    </xf>
    <xf numFmtId="49" fontId="42" fillId="20" borderId="10" xfId="0" applyNumberFormat="1" applyFont="1" applyFill="1" applyBorder="1" applyAlignment="1" applyProtection="1">
      <alignment horizontal="center" vertical="center" wrapText="1"/>
      <protection locked="0"/>
    </xf>
    <xf numFmtId="0" fontId="42" fillId="23" borderId="10" xfId="0" applyFont="1" applyFill="1" applyBorder="1" applyAlignment="1">
      <alignment horizontal="left" vertical="center" wrapText="1"/>
    </xf>
    <xf numFmtId="0" fontId="42" fillId="23" borderId="12" xfId="0" applyFont="1" applyFill="1" applyBorder="1" applyAlignment="1">
      <alignment horizontal="center" vertical="center" wrapText="1"/>
    </xf>
    <xf numFmtId="0" fontId="42" fillId="23" borderId="11" xfId="0" applyFont="1" applyFill="1" applyBorder="1" applyAlignment="1">
      <alignment horizontal="center" vertical="center" wrapText="1"/>
    </xf>
    <xf numFmtId="0" fontId="51" fillId="0" borderId="12" xfId="0" applyFont="1" applyBorder="1" applyAlignment="1">
      <alignment horizontal="left" vertical="center" wrapText="1"/>
    </xf>
    <xf numFmtId="0" fontId="51" fillId="0" borderId="11" xfId="0" applyFont="1" applyBorder="1" applyAlignment="1">
      <alignment horizontal="left" vertical="center" wrapText="1"/>
    </xf>
    <xf numFmtId="0" fontId="42" fillId="20" borderId="12" xfId="0" applyFont="1" applyFill="1" applyBorder="1" applyAlignment="1" applyProtection="1">
      <alignment vertical="center" wrapText="1"/>
      <protection locked="0"/>
    </xf>
    <xf numFmtId="0" fontId="42" fillId="20" borderId="11" xfId="0" applyFont="1" applyFill="1" applyBorder="1" applyAlignment="1" applyProtection="1">
      <alignment vertical="center" wrapText="1"/>
      <protection locked="0"/>
    </xf>
    <xf numFmtId="0" fontId="8" fillId="0" borderId="0" xfId="0" applyFont="1" applyAlignment="1" applyProtection="1">
      <alignment horizontal="left" wrapText="1"/>
      <protection locked="0"/>
    </xf>
    <xf numFmtId="0" fontId="8" fillId="23" borderId="0" xfId="0" applyFont="1" applyFill="1" applyAlignment="1">
      <alignment horizontal="center" vertical="center" wrapText="1"/>
    </xf>
    <xf numFmtId="0" fontId="8" fillId="23" borderId="0" xfId="0" applyFont="1" applyFill="1" applyAlignment="1">
      <alignment horizontal="center" vertical="center"/>
    </xf>
    <xf numFmtId="0" fontId="42" fillId="23" borderId="54" xfId="0" applyFont="1" applyFill="1" applyBorder="1" applyAlignment="1">
      <alignment horizontal="left" vertical="center" wrapText="1"/>
    </xf>
    <xf numFmtId="0" fontId="42" fillId="23" borderId="47" xfId="0" applyFont="1" applyFill="1" applyBorder="1" applyAlignment="1">
      <alignment horizontal="left" vertical="center" wrapText="1"/>
    </xf>
    <xf numFmtId="0" fontId="42" fillId="23" borderId="16" xfId="0" applyFont="1" applyFill="1" applyBorder="1" applyAlignment="1">
      <alignment horizontal="left" vertical="center" wrapText="1"/>
    </xf>
    <xf numFmtId="0" fontId="42" fillId="23" borderId="55" xfId="0" applyFont="1" applyFill="1" applyBorder="1" applyAlignment="1">
      <alignment horizontal="left" vertical="center" wrapText="1"/>
    </xf>
    <xf numFmtId="0" fontId="42" fillId="23" borderId="56" xfId="0" applyFont="1" applyFill="1" applyBorder="1" applyAlignment="1">
      <alignment horizontal="left" vertical="center" wrapText="1"/>
    </xf>
    <xf numFmtId="0" fontId="42" fillId="23" borderId="14" xfId="0" applyFont="1" applyFill="1" applyBorder="1" applyAlignment="1">
      <alignment horizontal="left" vertical="center" wrapText="1"/>
    </xf>
    <xf numFmtId="0" fontId="51" fillId="23" borderId="10" xfId="0" applyFont="1" applyFill="1" applyBorder="1" applyAlignment="1">
      <alignment horizontal="left" vertical="center" wrapText="1"/>
    </xf>
    <xf numFmtId="0" fontId="42" fillId="24" borderId="12" xfId="0" applyFont="1" applyFill="1" applyBorder="1" applyAlignment="1">
      <alignment vertical="center" wrapText="1"/>
    </xf>
    <xf numFmtId="0" fontId="42" fillId="24" borderId="11" xfId="0" applyFont="1" applyFill="1" applyBorder="1" applyAlignment="1">
      <alignment vertical="center" wrapText="1"/>
    </xf>
    <xf numFmtId="0" fontId="42" fillId="0" borderId="12" xfId="0" applyFont="1" applyBorder="1" applyAlignment="1" applyProtection="1">
      <alignment vertical="center" wrapText="1"/>
      <protection locked="0"/>
    </xf>
    <xf numFmtId="0" fontId="42" fillId="0" borderId="11" xfId="0" applyFont="1" applyBorder="1" applyAlignment="1" applyProtection="1">
      <alignment vertical="center" wrapText="1"/>
      <protection locked="0"/>
    </xf>
    <xf numFmtId="0" fontId="56" fillId="23" borderId="10" xfId="0" applyFont="1" applyFill="1" applyBorder="1" applyAlignment="1">
      <alignment horizontal="center"/>
    </xf>
    <xf numFmtId="0" fontId="42" fillId="0" borderId="12" xfId="0" applyFont="1" applyBorder="1" applyAlignment="1">
      <alignment vertical="center" wrapText="1"/>
    </xf>
    <xf numFmtId="0" fontId="42" fillId="0" borderId="11" xfId="0" applyFont="1" applyBorder="1" applyAlignment="1">
      <alignment vertical="center" wrapText="1"/>
    </xf>
    <xf numFmtId="0" fontId="0" fillId="0" borderId="11" xfId="0" applyBorder="1" applyAlignment="1">
      <alignment horizontal="center" vertical="center" wrapText="1"/>
    </xf>
    <xf numFmtId="14" fontId="42" fillId="20" borderId="17" xfId="0" applyNumberFormat="1" applyFont="1" applyFill="1" applyBorder="1" applyAlignment="1" applyProtection="1">
      <alignment horizontal="center" vertical="center" wrapText="1"/>
      <protection locked="0"/>
    </xf>
    <xf numFmtId="14" fontId="42" fillId="0" borderId="10" xfId="0" applyNumberFormat="1" applyFont="1" applyBorder="1" applyAlignment="1" applyProtection="1">
      <alignment horizontal="center" vertical="center" wrapText="1"/>
      <protection locked="0"/>
    </xf>
    <xf numFmtId="0" fontId="51" fillId="23" borderId="17" xfId="0" applyFont="1" applyFill="1" applyBorder="1" applyAlignment="1">
      <alignment horizontal="center" vertical="center" wrapText="1"/>
    </xf>
    <xf numFmtId="0" fontId="2" fillId="23" borderId="12" xfId="0" applyFont="1" applyFill="1" applyBorder="1" applyAlignment="1">
      <alignment horizontal="center" vertical="center" wrapText="1"/>
    </xf>
    <xf numFmtId="0" fontId="2" fillId="23" borderId="11" xfId="0" applyFont="1" applyFill="1" applyBorder="1" applyAlignment="1">
      <alignment horizontal="center" vertical="center" wrapText="1"/>
    </xf>
    <xf numFmtId="0" fontId="56" fillId="23" borderId="17" xfId="0" applyFont="1" applyFill="1" applyBorder="1" applyAlignment="1">
      <alignment horizontal="center" vertical="center" wrapText="1"/>
    </xf>
    <xf numFmtId="0" fontId="57" fillId="0" borderId="12" xfId="0" applyFont="1" applyBorder="1" applyAlignment="1">
      <alignment horizontal="center" vertical="center" wrapText="1"/>
    </xf>
    <xf numFmtId="0" fontId="57" fillId="0" borderId="11" xfId="0" applyFont="1" applyBorder="1" applyAlignment="1">
      <alignment horizontal="center" vertical="center" wrapText="1"/>
    </xf>
    <xf numFmtId="0" fontId="51" fillId="24" borderId="17" xfId="0" applyFont="1" applyFill="1" applyBorder="1" applyAlignment="1">
      <alignment horizontal="left" vertical="center" wrapText="1"/>
    </xf>
    <xf numFmtId="0" fontId="0" fillId="0" borderId="10" xfId="0" applyBorder="1" applyAlignment="1">
      <alignment horizontal="left" vertical="center" wrapText="1"/>
    </xf>
    <xf numFmtId="0" fontId="51" fillId="0" borderId="10" xfId="0" applyFont="1"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20" borderId="11" xfId="0" applyFill="1" applyBorder="1" applyAlignment="1" applyProtection="1">
      <alignment vertical="center" wrapText="1"/>
      <protection locked="0"/>
    </xf>
    <xf numFmtId="0" fontId="0" fillId="0" borderId="12" xfId="0" applyBorder="1" applyAlignment="1">
      <alignment horizontal="center" vertical="center" wrapText="1"/>
    </xf>
    <xf numFmtId="0" fontId="0" fillId="20" borderId="12" xfId="0" applyFill="1" applyBorder="1" applyAlignment="1" applyProtection="1">
      <alignment horizontal="center" vertical="center" wrapText="1"/>
      <protection locked="0"/>
    </xf>
    <xf numFmtId="0" fontId="0" fillId="20" borderId="11" xfId="0" applyFill="1" applyBorder="1" applyAlignment="1" applyProtection="1">
      <alignment horizontal="center" vertical="center" wrapText="1"/>
      <protection locked="0"/>
    </xf>
    <xf numFmtId="0" fontId="0" fillId="0" borderId="12" xfId="0" applyBorder="1"/>
    <xf numFmtId="0" fontId="0" fillId="0" borderId="11" xfId="0" applyBorder="1"/>
    <xf numFmtId="0" fontId="51" fillId="23" borderId="10" xfId="0" applyFont="1" applyFill="1" applyBorder="1" applyAlignment="1" applyProtection="1">
      <alignment horizontal="left" vertical="center" wrapText="1"/>
      <protection locked="0"/>
    </xf>
    <xf numFmtId="9" fontId="42" fillId="20" borderId="10" xfId="0" applyNumberFormat="1" applyFont="1" applyFill="1" applyBorder="1" applyAlignment="1" applyProtection="1">
      <alignment horizontal="center" vertical="center" wrapText="1"/>
      <protection locked="0"/>
    </xf>
    <xf numFmtId="0" fontId="51" fillId="23" borderId="17" xfId="0" applyFont="1" applyFill="1" applyBorder="1" applyAlignment="1">
      <alignment horizontal="left" vertical="top" wrapText="1"/>
    </xf>
    <xf numFmtId="0" fontId="2" fillId="23" borderId="12" xfId="0" applyFont="1" applyFill="1" applyBorder="1" applyAlignment="1">
      <alignment horizontal="left" vertical="top" wrapText="1"/>
    </xf>
    <xf numFmtId="0" fontId="2" fillId="23" borderId="11" xfId="0" applyFont="1" applyFill="1" applyBorder="1" applyAlignment="1">
      <alignment horizontal="left" vertical="top" wrapText="1"/>
    </xf>
    <xf numFmtId="0" fontId="8" fillId="20" borderId="17" xfId="0" applyFont="1" applyFill="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4" fontId="42" fillId="20" borderId="17" xfId="0" applyNumberFormat="1" applyFont="1" applyFill="1" applyBorder="1" applyAlignment="1" applyProtection="1">
      <alignment horizontal="right" vertical="center" wrapText="1"/>
      <protection locked="0"/>
    </xf>
    <xf numFmtId="4" fontId="42" fillId="0" borderId="11" xfId="0" applyNumberFormat="1" applyFont="1" applyBorder="1" applyAlignment="1" applyProtection="1">
      <alignment horizontal="right" vertical="center" wrapText="1"/>
      <protection locked="0"/>
    </xf>
    <xf numFmtId="1" fontId="42" fillId="20" borderId="10" xfId="0" applyNumberFormat="1" applyFont="1" applyFill="1" applyBorder="1" applyAlignment="1" applyProtection="1">
      <alignment horizontal="center" vertical="center" wrapText="1"/>
      <protection locked="0"/>
    </xf>
    <xf numFmtId="0" fontId="3" fillId="20" borderId="17" xfId="10" applyFill="1" applyBorder="1" applyAlignment="1" applyProtection="1">
      <alignment horizontal="center" vertical="center" wrapText="1"/>
      <protection locked="0"/>
    </xf>
    <xf numFmtId="14" fontId="42" fillId="20" borderId="10" xfId="0" applyNumberFormat="1" applyFont="1" applyFill="1" applyBorder="1" applyAlignment="1" applyProtection="1">
      <alignment horizontal="center" vertical="center" wrapText="1"/>
      <protection locked="0"/>
    </xf>
    <xf numFmtId="0" fontId="3" fillId="20" borderId="10" xfId="10" applyFill="1" applyBorder="1" applyAlignment="1" applyProtection="1">
      <alignment horizontal="center" vertical="center" wrapText="1"/>
      <protection locked="0"/>
    </xf>
    <xf numFmtId="0" fontId="51" fillId="23" borderId="57" xfId="0" applyFont="1" applyFill="1" applyBorder="1" applyAlignment="1">
      <alignment horizontal="center" vertical="center" wrapText="1"/>
    </xf>
    <xf numFmtId="0" fontId="0" fillId="0" borderId="58" xfId="0" applyBorder="1" applyAlignment="1">
      <alignment horizontal="center" vertical="center" wrapText="1"/>
    </xf>
    <xf numFmtId="0" fontId="0" fillId="0" borderId="59" xfId="0" applyBorder="1" applyAlignment="1">
      <alignment horizontal="center" vertical="center" wrapText="1"/>
    </xf>
    <xf numFmtId="0" fontId="51" fillId="20" borderId="60" xfId="0" applyFont="1" applyFill="1" applyBorder="1" applyAlignment="1" applyProtection="1">
      <alignment horizontal="left" vertical="center" wrapText="1"/>
      <protection locked="0"/>
    </xf>
    <xf numFmtId="0" fontId="0" fillId="20" borderId="61" xfId="0" applyFill="1" applyBorder="1" applyAlignment="1" applyProtection="1">
      <alignment horizontal="left" vertical="center" wrapText="1"/>
      <protection locked="0"/>
    </xf>
    <xf numFmtId="0" fontId="0" fillId="20" borderId="62" xfId="0" applyFill="1" applyBorder="1" applyAlignment="1" applyProtection="1">
      <alignment horizontal="left" vertical="center" wrapText="1"/>
      <protection locked="0"/>
    </xf>
    <xf numFmtId="4" fontId="42" fillId="23" borderId="10" xfId="0" applyNumberFormat="1" applyFont="1" applyFill="1" applyBorder="1" applyAlignment="1">
      <alignment horizontal="center" vertical="center" wrapText="1"/>
    </xf>
    <xf numFmtId="0" fontId="51" fillId="23" borderId="12" xfId="0" applyFont="1" applyFill="1" applyBorder="1" applyAlignment="1">
      <alignment horizontal="left" vertical="center" wrapText="1"/>
    </xf>
    <xf numFmtId="0" fontId="51" fillId="23" borderId="11" xfId="0" applyFont="1" applyFill="1" applyBorder="1" applyAlignment="1">
      <alignment horizontal="left" vertical="center" wrapText="1"/>
    </xf>
    <xf numFmtId="0" fontId="51" fillId="23" borderId="15" xfId="0" applyFont="1" applyFill="1" applyBorder="1" applyAlignment="1">
      <alignment horizontal="left" vertical="center" wrapText="1"/>
    </xf>
    <xf numFmtId="0" fontId="42" fillId="20" borderId="0" xfId="0" applyFont="1" applyFill="1" applyAlignment="1" applyProtection="1">
      <alignment horizontal="left" vertical="center" wrapText="1"/>
      <protection locked="0"/>
    </xf>
    <xf numFmtId="0" fontId="42" fillId="20" borderId="56" xfId="0" applyFont="1" applyFill="1" applyBorder="1" applyAlignment="1" applyProtection="1">
      <alignment horizontal="center" vertical="center" wrapText="1"/>
      <protection locked="0"/>
    </xf>
    <xf numFmtId="4" fontId="42" fillId="20" borderId="10" xfId="0" applyNumberFormat="1" applyFont="1" applyFill="1" applyBorder="1" applyAlignment="1" applyProtection="1">
      <alignment horizontal="center" vertical="center" wrapText="1"/>
      <protection locked="0"/>
    </xf>
    <xf numFmtId="4" fontId="42" fillId="0" borderId="10" xfId="0" applyNumberFormat="1" applyFont="1" applyBorder="1" applyAlignment="1" applyProtection="1">
      <alignment horizontal="center" vertical="center" wrapText="1"/>
      <protection locked="0"/>
    </xf>
    <xf numFmtId="0" fontId="51" fillId="23" borderId="52" xfId="0" applyFont="1" applyFill="1" applyBorder="1" applyAlignment="1">
      <alignment horizontal="left" vertical="center" wrapText="1"/>
    </xf>
    <xf numFmtId="0" fontId="51" fillId="23" borderId="26" xfId="0" applyFont="1" applyFill="1" applyBorder="1" applyAlignment="1">
      <alignment horizontal="left" vertical="center" wrapText="1"/>
    </xf>
    <xf numFmtId="0" fontId="42" fillId="20" borderId="63" xfId="0" applyFont="1" applyFill="1" applyBorder="1" applyAlignment="1" applyProtection="1">
      <alignment horizontal="center" vertical="center" wrapText="1"/>
      <protection locked="0"/>
    </xf>
    <xf numFmtId="0" fontId="0" fillId="0" borderId="64" xfId="0" applyBorder="1" applyAlignment="1" applyProtection="1">
      <alignment horizontal="center" vertical="center" wrapText="1"/>
      <protection locked="0"/>
    </xf>
    <xf numFmtId="2" fontId="51" fillId="20" borderId="17" xfId="0" applyNumberFormat="1" applyFont="1" applyFill="1" applyBorder="1" applyAlignment="1" applyProtection="1">
      <alignment horizontal="center" vertical="center" wrapText="1"/>
      <protection locked="0"/>
    </xf>
    <xf numFmtId="2" fontId="51" fillId="20" borderId="12" xfId="0" applyNumberFormat="1" applyFont="1" applyFill="1" applyBorder="1" applyAlignment="1" applyProtection="1">
      <alignment horizontal="center" vertical="center" wrapText="1"/>
      <protection locked="0"/>
    </xf>
    <xf numFmtId="2" fontId="0" fillId="0" borderId="64" xfId="0" applyNumberFormat="1" applyBorder="1" applyAlignment="1" applyProtection="1">
      <alignment horizontal="center" vertical="center" wrapText="1"/>
      <protection locked="0"/>
    </xf>
    <xf numFmtId="0" fontId="51" fillId="20" borderId="65" xfId="0" applyFont="1" applyFill="1" applyBorder="1" applyAlignment="1" applyProtection="1">
      <alignment horizontal="center" vertical="center" wrapText="1"/>
      <protection locked="0"/>
    </xf>
    <xf numFmtId="0" fontId="51" fillId="20" borderId="61" xfId="0" applyFont="1" applyFill="1" applyBorder="1" applyAlignment="1" applyProtection="1">
      <alignment horizontal="center" vertical="center" wrapText="1"/>
      <protection locked="0"/>
    </xf>
    <xf numFmtId="0" fontId="0" fillId="0" borderId="41" xfId="0" applyBorder="1" applyAlignment="1" applyProtection="1">
      <alignment horizontal="center" vertical="center" wrapText="1"/>
      <protection locked="0"/>
    </xf>
    <xf numFmtId="0" fontId="51" fillId="20" borderId="60" xfId="0" applyFont="1" applyFill="1" applyBorder="1" applyAlignment="1" applyProtection="1">
      <alignment horizontal="center" vertical="center" wrapText="1"/>
      <protection locked="0"/>
    </xf>
    <xf numFmtId="0" fontId="51" fillId="20" borderId="42" xfId="0" applyFont="1" applyFill="1" applyBorder="1" applyAlignment="1" applyProtection="1">
      <alignment horizontal="center" vertical="center" wrapText="1"/>
      <protection locked="0"/>
    </xf>
    <xf numFmtId="0" fontId="0" fillId="0" borderId="62" xfId="0" applyBorder="1" applyAlignment="1" applyProtection="1">
      <alignment horizontal="center" vertical="center" wrapText="1"/>
      <protection locked="0"/>
    </xf>
    <xf numFmtId="0" fontId="51" fillId="20" borderId="65" xfId="0" applyFont="1" applyFill="1" applyBorder="1" applyAlignment="1" applyProtection="1">
      <alignment horizontal="left" vertical="center" wrapText="1"/>
      <protection locked="0"/>
    </xf>
    <xf numFmtId="0" fontId="0" fillId="20" borderId="41" xfId="0" applyFill="1" applyBorder="1" applyAlignment="1" applyProtection="1">
      <alignment horizontal="left" vertical="center" wrapText="1"/>
      <protection locked="0"/>
    </xf>
    <xf numFmtId="0" fontId="51" fillId="20" borderId="63" xfId="0" applyFont="1" applyFill="1" applyBorder="1" applyAlignment="1" applyProtection="1">
      <alignment horizontal="center" vertical="center" wrapText="1"/>
      <protection locked="0"/>
    </xf>
    <xf numFmtId="0" fontId="51" fillId="20" borderId="12" xfId="0" applyFont="1" applyFill="1" applyBorder="1" applyAlignment="1" applyProtection="1">
      <alignment horizontal="center" vertical="center" wrapText="1"/>
      <protection locked="0"/>
    </xf>
    <xf numFmtId="0" fontId="81" fillId="20" borderId="17" xfId="0" applyFont="1" applyFill="1" applyBorder="1" applyAlignment="1" applyProtection="1">
      <alignment horizontal="center" vertical="center" wrapText="1"/>
      <protection locked="0"/>
    </xf>
    <xf numFmtId="0" fontId="81" fillId="20" borderId="10" xfId="0" applyFont="1" applyFill="1" applyBorder="1" applyAlignment="1" applyProtection="1">
      <alignment horizontal="center" vertical="center" wrapText="1"/>
      <protection locked="0"/>
    </xf>
    <xf numFmtId="0" fontId="51" fillId="23" borderId="55" xfId="0" applyFont="1" applyFill="1" applyBorder="1" applyAlignment="1">
      <alignment horizontal="center" vertical="center" wrapText="1"/>
    </xf>
    <xf numFmtId="0" fontId="51" fillId="23" borderId="56" xfId="0" applyFont="1" applyFill="1" applyBorder="1" applyAlignment="1">
      <alignment horizontal="center" vertical="center" wrapText="1"/>
    </xf>
    <xf numFmtId="0" fontId="51" fillId="23" borderId="14" xfId="0" applyFont="1" applyFill="1" applyBorder="1" applyAlignment="1">
      <alignment horizontal="center" vertical="center" wrapText="1"/>
    </xf>
    <xf numFmtId="2" fontId="52" fillId="20" borderId="55" xfId="0" applyNumberFormat="1" applyFont="1" applyFill="1" applyBorder="1" applyAlignment="1" applyProtection="1">
      <alignment horizontal="center" vertical="center" wrapText="1"/>
      <protection locked="0"/>
    </xf>
    <xf numFmtId="0" fontId="52" fillId="20" borderId="56" xfId="0" applyFont="1" applyFill="1" applyBorder="1" applyAlignment="1" applyProtection="1">
      <alignment horizontal="center" vertical="center" wrapText="1"/>
      <protection locked="0"/>
    </xf>
    <xf numFmtId="0" fontId="52" fillId="20" borderId="14" xfId="0" applyFont="1" applyFill="1" applyBorder="1" applyAlignment="1" applyProtection="1">
      <alignment horizontal="center" vertical="center" wrapText="1"/>
      <protection locked="0"/>
    </xf>
    <xf numFmtId="1" fontId="42" fillId="0" borderId="17" xfId="0" applyNumberFormat="1" applyFont="1" applyBorder="1" applyAlignment="1" applyProtection="1">
      <alignment horizontal="center" vertical="center" wrapText="1"/>
      <protection locked="0"/>
    </xf>
    <xf numFmtId="0" fontId="60" fillId="23" borderId="17" xfId="0" applyFont="1" applyFill="1" applyBorder="1" applyAlignment="1">
      <alignment horizontal="left" vertical="center" wrapText="1"/>
    </xf>
    <xf numFmtId="0" fontId="53" fillId="0" borderId="12" xfId="0" applyFont="1" applyBorder="1" applyAlignment="1">
      <alignment horizontal="left" vertical="center" wrapText="1"/>
    </xf>
    <xf numFmtId="0" fontId="53" fillId="0" borderId="11" xfId="0" applyFont="1" applyBorder="1" applyAlignment="1">
      <alignment horizontal="left" vertical="center" wrapText="1"/>
    </xf>
    <xf numFmtId="1" fontId="60" fillId="23" borderId="17" xfId="0" applyNumberFormat="1" applyFont="1" applyFill="1" applyBorder="1" applyAlignment="1">
      <alignment horizontal="center" vertical="center" wrapText="1"/>
    </xf>
    <xf numFmtId="0" fontId="53" fillId="23" borderId="12" xfId="0" applyFont="1" applyFill="1" applyBorder="1" applyAlignment="1">
      <alignment horizontal="center" vertical="center" wrapText="1"/>
    </xf>
    <xf numFmtId="0" fontId="53" fillId="23" borderId="11" xfId="0" applyFont="1" applyFill="1" applyBorder="1" applyAlignment="1">
      <alignment horizontal="center" vertical="center" wrapText="1"/>
    </xf>
    <xf numFmtId="0" fontId="42" fillId="23" borderId="66" xfId="0" applyFont="1" applyFill="1" applyBorder="1" applyAlignment="1">
      <alignment horizontal="left" vertical="center" wrapText="1"/>
    </xf>
    <xf numFmtId="0" fontId="60" fillId="0" borderId="0" xfId="0" applyFont="1" applyAlignment="1">
      <alignment wrapText="1"/>
    </xf>
    <xf numFmtId="0" fontId="60" fillId="23" borderId="24" xfId="0" applyFont="1" applyFill="1" applyBorder="1" applyAlignment="1">
      <alignment horizontal="center" vertical="center" wrapText="1"/>
    </xf>
    <xf numFmtId="0" fontId="60" fillId="23" borderId="38" xfId="0" applyFont="1" applyFill="1" applyBorder="1" applyAlignment="1">
      <alignment horizontal="center" vertical="center" wrapText="1"/>
    </xf>
    <xf numFmtId="0" fontId="42" fillId="23" borderId="63" xfId="0" applyFont="1" applyFill="1" applyBorder="1" applyAlignment="1">
      <alignment horizontal="left" vertical="center" wrapText="1"/>
    </xf>
    <xf numFmtId="0" fontId="42" fillId="23" borderId="63" xfId="0" applyFont="1" applyFill="1" applyBorder="1" applyAlignment="1">
      <alignment horizontal="center" vertical="center" wrapText="1"/>
    </xf>
    <xf numFmtId="14" fontId="42" fillId="23" borderId="63" xfId="0" applyNumberFormat="1" applyFont="1" applyFill="1" applyBorder="1" applyAlignment="1">
      <alignment horizontal="left" vertical="center" wrapText="1"/>
    </xf>
    <xf numFmtId="14" fontId="42" fillId="23" borderId="11" xfId="0" applyNumberFormat="1" applyFont="1" applyFill="1" applyBorder="1" applyAlignment="1">
      <alignment horizontal="left" vertical="center" wrapText="1"/>
    </xf>
    <xf numFmtId="14" fontId="60" fillId="23" borderId="71" xfId="0" applyNumberFormat="1" applyFont="1" applyFill="1" applyBorder="1" applyAlignment="1">
      <alignment horizontal="center" vertical="center"/>
    </xf>
    <xf numFmtId="0" fontId="60" fillId="0" borderId="37" xfId="0" applyFont="1" applyBorder="1" applyAlignment="1">
      <alignment horizontal="center" vertical="center"/>
    </xf>
    <xf numFmtId="0" fontId="42" fillId="0" borderId="37" xfId="0" applyFont="1" applyBorder="1" applyAlignment="1">
      <alignment horizontal="center" vertical="center"/>
    </xf>
    <xf numFmtId="0" fontId="42" fillId="0" borderId="72" xfId="0" applyFont="1" applyBorder="1" applyAlignment="1">
      <alignment horizontal="center" vertical="center"/>
    </xf>
    <xf numFmtId="0" fontId="60" fillId="23" borderId="73" xfId="0" applyFont="1" applyFill="1" applyBorder="1" applyAlignment="1">
      <alignment vertical="center"/>
    </xf>
    <xf numFmtId="0" fontId="42" fillId="23" borderId="43" xfId="0" applyFont="1" applyFill="1" applyBorder="1" applyAlignment="1">
      <alignment vertical="center"/>
    </xf>
    <xf numFmtId="14" fontId="42" fillId="23" borderId="17" xfId="0" applyNumberFormat="1" applyFont="1" applyFill="1" applyBorder="1" applyAlignment="1">
      <alignment horizontal="left" vertical="center"/>
    </xf>
    <xf numFmtId="0" fontId="42" fillId="23" borderId="11" xfId="0" applyFont="1" applyFill="1" applyBorder="1" applyAlignment="1">
      <alignment horizontal="left" vertical="center"/>
    </xf>
    <xf numFmtId="0" fontId="42" fillId="23" borderId="17" xfId="0" applyFont="1" applyFill="1" applyBorder="1" applyAlignment="1">
      <alignment horizontal="left" wrapText="1"/>
    </xf>
    <xf numFmtId="0" fontId="42" fillId="23" borderId="11" xfId="0" applyFont="1" applyFill="1" applyBorder="1" applyAlignment="1">
      <alignment horizontal="left" wrapText="1"/>
    </xf>
    <xf numFmtId="0" fontId="42" fillId="23" borderId="60" xfId="0" applyFont="1" applyFill="1" applyBorder="1" applyAlignment="1">
      <alignment horizontal="left" wrapText="1"/>
    </xf>
    <xf numFmtId="0" fontId="42" fillId="23" borderId="41" xfId="0" applyFont="1" applyFill="1" applyBorder="1" applyAlignment="1">
      <alignment horizontal="left" wrapText="1"/>
    </xf>
    <xf numFmtId="0" fontId="42" fillId="0" borderId="11" xfId="0" applyFont="1" applyBorder="1" applyAlignment="1">
      <alignment horizontal="center" wrapText="1"/>
    </xf>
    <xf numFmtId="0" fontId="42" fillId="0" borderId="11" xfId="0" applyFont="1" applyBorder="1" applyAlignment="1">
      <alignment horizontal="left" wrapText="1"/>
    </xf>
    <xf numFmtId="14" fontId="42" fillId="23" borderId="65" xfId="0" applyNumberFormat="1" applyFont="1" applyFill="1" applyBorder="1" applyAlignment="1">
      <alignment horizontal="center" vertical="center" wrapText="1"/>
    </xf>
    <xf numFmtId="0" fontId="42" fillId="0" borderId="41" xfId="0" applyFont="1" applyBorder="1" applyAlignment="1">
      <alignment horizontal="center" wrapText="1"/>
    </xf>
    <xf numFmtId="0" fontId="60" fillId="23" borderId="67" xfId="0" applyFont="1" applyFill="1" applyBorder="1" applyAlignment="1">
      <alignment horizontal="center" vertical="center"/>
    </xf>
    <xf numFmtId="0" fontId="8" fillId="0" borderId="68" xfId="0" applyFont="1" applyBorder="1" applyAlignment="1">
      <alignment horizontal="center" vertical="center"/>
    </xf>
    <xf numFmtId="0" fontId="42" fillId="0" borderId="14" xfId="0" applyFont="1" applyBorder="1" applyAlignment="1">
      <alignment horizontal="left" wrapText="1"/>
    </xf>
    <xf numFmtId="0" fontId="42" fillId="23" borderId="63" xfId="0" applyFont="1" applyFill="1" applyBorder="1" applyAlignment="1">
      <alignment horizontal="center" vertical="center"/>
    </xf>
    <xf numFmtId="0" fontId="42" fillId="0" borderId="11" xfId="0" applyFont="1" applyBorder="1" applyAlignment="1">
      <alignment horizontal="center"/>
    </xf>
    <xf numFmtId="0" fontId="74" fillId="0" borderId="0" xfId="0" applyFont="1"/>
    <xf numFmtId="0" fontId="42" fillId="0" borderId="0" xfId="0" applyFont="1"/>
    <xf numFmtId="0" fontId="61" fillId="0" borderId="0" xfId="0" applyFont="1" applyAlignment="1">
      <alignment horizontal="center" vertical="center" wrapText="1"/>
    </xf>
    <xf numFmtId="0" fontId="74" fillId="0" borderId="0" xfId="0" applyFont="1" applyProtection="1">
      <protection locked="0"/>
    </xf>
    <xf numFmtId="0" fontId="0" fillId="0" borderId="0" xfId="0" applyProtection="1">
      <protection locked="0"/>
    </xf>
    <xf numFmtId="0" fontId="82" fillId="23" borderId="24" xfId="0" applyFont="1" applyFill="1" applyBorder="1" applyAlignment="1">
      <alignment horizontal="center" vertical="center" wrapText="1"/>
    </xf>
    <xf numFmtId="0" fontId="68" fillId="0" borderId="38" xfId="0" applyFont="1" applyBorder="1" applyAlignment="1">
      <alignment horizontal="center" vertical="center" wrapText="1"/>
    </xf>
    <xf numFmtId="14" fontId="42" fillId="23" borderId="41" xfId="0" applyNumberFormat="1" applyFont="1" applyFill="1" applyBorder="1" applyAlignment="1">
      <alignment horizontal="center" vertical="center" wrapText="1"/>
    </xf>
    <xf numFmtId="14" fontId="60" fillId="23" borderId="69" xfId="0" applyNumberFormat="1" applyFont="1" applyFill="1" applyBorder="1" applyAlignment="1">
      <alignment horizontal="center" vertical="center" wrapText="1"/>
    </xf>
    <xf numFmtId="0" fontId="60" fillId="0" borderId="68" xfId="0" applyFont="1" applyBorder="1" applyAlignment="1">
      <alignment horizontal="center" vertical="center" wrapText="1"/>
    </xf>
    <xf numFmtId="0" fontId="60" fillId="23" borderId="44" xfId="0" applyFont="1" applyFill="1" applyBorder="1" applyAlignment="1">
      <alignment horizontal="center" vertical="center" wrapText="1"/>
    </xf>
    <xf numFmtId="0" fontId="8" fillId="0" borderId="50" xfId="0" applyFont="1" applyBorder="1" applyAlignment="1">
      <alignment wrapText="1"/>
    </xf>
    <xf numFmtId="0" fontId="8" fillId="0" borderId="70" xfId="0" applyFont="1" applyBorder="1" applyAlignment="1">
      <alignment wrapText="1"/>
    </xf>
    <xf numFmtId="0" fontId="8" fillId="0" borderId="70" xfId="0" applyFont="1" applyBorder="1" applyAlignment="1">
      <alignment horizontal="center" vertical="center" wrapText="1"/>
    </xf>
    <xf numFmtId="0" fontId="42" fillId="23" borderId="11" xfId="0" applyFont="1" applyFill="1" applyBorder="1" applyAlignment="1">
      <alignment horizontal="center" vertical="center"/>
    </xf>
    <xf numFmtId="0" fontId="8" fillId="23" borderId="74" xfId="0" applyFont="1" applyFill="1" applyBorder="1" applyAlignment="1">
      <alignment horizontal="center" vertical="center" wrapText="1"/>
    </xf>
    <xf numFmtId="0" fontId="8" fillId="23" borderId="75" xfId="0" applyFont="1" applyFill="1" applyBorder="1" applyAlignment="1">
      <alignment horizontal="center" vertical="center" wrapText="1"/>
    </xf>
    <xf numFmtId="14" fontId="8" fillId="23" borderId="74" xfId="0" applyNumberFormat="1" applyFont="1" applyFill="1" applyBorder="1" applyAlignment="1">
      <alignment horizontal="center" vertical="center" wrapText="1"/>
    </xf>
    <xf numFmtId="0" fontId="60" fillId="0" borderId="76" xfId="0" applyFont="1" applyBorder="1" applyAlignment="1">
      <alignment wrapText="1"/>
    </xf>
    <xf numFmtId="0" fontId="42" fillId="0" borderId="38" xfId="0" applyFont="1" applyBorder="1" applyAlignment="1">
      <alignment horizontal="center" vertical="center" wrapText="1"/>
    </xf>
    <xf numFmtId="0" fontId="17" fillId="0" borderId="0" xfId="0" applyFont="1" applyAlignment="1">
      <alignment horizontal="left" vertical="center" wrapText="1"/>
    </xf>
    <xf numFmtId="0" fontId="61" fillId="0" borderId="0" xfId="0" applyFont="1" applyAlignment="1">
      <alignment horizontal="left" vertical="center"/>
    </xf>
    <xf numFmtId="2" fontId="13" fillId="19" borderId="24" xfId="0" applyNumberFormat="1" applyFont="1" applyFill="1" applyBorder="1" applyAlignment="1">
      <alignment horizontal="center" vertical="center"/>
    </xf>
    <xf numFmtId="0" fontId="0" fillId="0" borderId="27" xfId="0" applyBorder="1" applyAlignment="1">
      <alignment horizontal="center" vertical="center"/>
    </xf>
    <xf numFmtId="0" fontId="61" fillId="0" borderId="0" xfId="0" applyFont="1" applyAlignment="1">
      <alignment horizontal="center" vertical="center"/>
    </xf>
    <xf numFmtId="0" fontId="61" fillId="0" borderId="0" xfId="0" applyFont="1" applyAlignment="1">
      <alignment horizontal="center"/>
    </xf>
    <xf numFmtId="0" fontId="8" fillId="0" borderId="0" xfId="0" applyFont="1" applyAlignment="1">
      <alignment horizontal="center" vertical="center"/>
    </xf>
    <xf numFmtId="0" fontId="8" fillId="0" borderId="0" xfId="0" applyFont="1" applyAlignment="1">
      <alignment horizontal="center"/>
    </xf>
    <xf numFmtId="0" fontId="70" fillId="0" borderId="36" xfId="0" applyFont="1" applyBorder="1" applyAlignment="1">
      <alignment vertical="center" wrapText="1"/>
    </xf>
    <xf numFmtId="0" fontId="70" fillId="0" borderId="0" xfId="0" applyFont="1" applyAlignment="1">
      <alignment horizontal="center" vertical="center" wrapText="1"/>
    </xf>
    <xf numFmtId="16" fontId="70" fillId="0" borderId="0" xfId="0" applyNumberFormat="1" applyFont="1" applyAlignment="1">
      <alignment horizontal="center" vertical="center" wrapText="1"/>
    </xf>
    <xf numFmtId="0" fontId="70" fillId="0" borderId="0" xfId="0" applyFont="1" applyAlignment="1">
      <alignment vertical="center" wrapText="1"/>
    </xf>
    <xf numFmtId="0" fontId="69" fillId="0" borderId="0" xfId="0" applyFont="1" applyAlignment="1">
      <alignment vertical="center" wrapText="1"/>
    </xf>
    <xf numFmtId="0" fontId="83" fillId="20" borderId="32" xfId="0" applyFont="1" applyFill="1" applyBorder="1" applyAlignment="1" applyProtection="1">
      <alignment horizontal="center" vertical="center" wrapText="1"/>
      <protection locked="0"/>
    </xf>
    <xf numFmtId="0" fontId="0" fillId="0" borderId="32" xfId="0" applyBorder="1" applyAlignment="1">
      <alignment horizontal="center" vertical="center" wrapText="1"/>
    </xf>
    <xf numFmtId="0" fontId="0" fillId="23" borderId="65" xfId="0" applyFill="1" applyBorder="1" applyAlignment="1">
      <alignment horizontal="center" vertical="center" wrapText="1"/>
    </xf>
    <xf numFmtId="0" fontId="0" fillId="23" borderId="61" xfId="0" applyFill="1" applyBorder="1" applyAlignment="1">
      <alignment horizontal="center" vertical="center" wrapText="1"/>
    </xf>
    <xf numFmtId="0" fontId="0" fillId="23" borderId="41" xfId="0" applyFill="1" applyBorder="1" applyAlignment="1">
      <alignment horizontal="center" vertical="center" wrapText="1"/>
    </xf>
    <xf numFmtId="0" fontId="83" fillId="20" borderId="42" xfId="0" applyFont="1" applyFill="1" applyBorder="1" applyAlignment="1" applyProtection="1">
      <alignment horizontal="center" vertical="center" wrapText="1"/>
      <protection locked="0"/>
    </xf>
    <xf numFmtId="0" fontId="2" fillId="0" borderId="42" xfId="0" applyFont="1" applyBorder="1" applyAlignment="1">
      <alignment horizontal="center" vertical="center" wrapText="1"/>
    </xf>
    <xf numFmtId="0" fontId="0" fillId="0" borderId="42" xfId="0" applyBorder="1" applyAlignment="1">
      <alignment horizontal="center" vertical="center" wrapText="1"/>
    </xf>
    <xf numFmtId="0" fontId="83" fillId="20" borderId="10" xfId="0" applyFont="1" applyFill="1" applyBorder="1" applyAlignment="1" applyProtection="1">
      <alignment horizontal="center" vertical="center" wrapText="1"/>
      <protection locked="0"/>
    </xf>
    <xf numFmtId="0" fontId="2" fillId="0" borderId="10" xfId="0" applyFont="1" applyBorder="1" applyAlignment="1">
      <alignment horizontal="center" vertical="center" wrapText="1"/>
    </xf>
    <xf numFmtId="0" fontId="0" fillId="0" borderId="10" xfId="0" applyBorder="1" applyAlignment="1">
      <alignment horizontal="center" vertical="center" wrapText="1"/>
    </xf>
    <xf numFmtId="0" fontId="0" fillId="23" borderId="10" xfId="0" applyFill="1" applyBorder="1" applyAlignment="1">
      <alignment horizontal="center" vertical="center" wrapText="1"/>
    </xf>
    <xf numFmtId="0" fontId="0" fillId="0" borderId="26" xfId="0" applyBorder="1" applyAlignment="1">
      <alignment horizontal="center" vertical="center" wrapText="1"/>
    </xf>
    <xf numFmtId="0" fontId="0" fillId="23" borderId="63" xfId="0" applyFill="1" applyBorder="1" applyAlignment="1">
      <alignment horizontal="left" vertical="center" wrapText="1"/>
    </xf>
    <xf numFmtId="9" fontId="53" fillId="23" borderId="73" xfId="0" applyNumberFormat="1" applyFont="1" applyFill="1" applyBorder="1" applyAlignment="1">
      <alignment horizontal="center" vertical="center" wrapText="1"/>
    </xf>
    <xf numFmtId="0" fontId="0" fillId="23" borderId="65" xfId="0" applyFill="1" applyBorder="1" applyAlignment="1">
      <alignment horizontal="left" vertical="center" wrapText="1"/>
    </xf>
    <xf numFmtId="0" fontId="0" fillId="23" borderId="61" xfId="0" applyFill="1" applyBorder="1" applyAlignment="1">
      <alignment horizontal="left" vertical="center" wrapText="1"/>
    </xf>
    <xf numFmtId="0" fontId="0" fillId="23" borderId="41" xfId="0" applyFill="1" applyBorder="1" applyAlignment="1">
      <alignment horizontal="left" vertical="center" wrapText="1"/>
    </xf>
    <xf numFmtId="0" fontId="53" fillId="20" borderId="42" xfId="0" applyFont="1" applyFill="1" applyBorder="1" applyAlignment="1" applyProtection="1">
      <alignment horizontal="center" vertical="center" wrapText="1"/>
      <protection locked="0"/>
    </xf>
    <xf numFmtId="0" fontId="53" fillId="20" borderId="46" xfId="0" applyFont="1" applyFill="1" applyBorder="1" applyAlignment="1" applyProtection="1">
      <alignment horizontal="center" vertical="center" wrapText="1"/>
      <protection locked="0"/>
    </xf>
    <xf numFmtId="0" fontId="83" fillId="23" borderId="34" xfId="0" applyFont="1" applyFill="1" applyBorder="1" applyAlignment="1" applyProtection="1">
      <alignment horizontal="center" vertical="center" wrapText="1"/>
      <protection locked="0"/>
    </xf>
    <xf numFmtId="0" fontId="2" fillId="23" borderId="34" xfId="0" applyFont="1" applyFill="1" applyBorder="1" applyAlignment="1">
      <alignment horizontal="center" vertical="center" wrapText="1"/>
    </xf>
    <xf numFmtId="0" fontId="2" fillId="0" borderId="32" xfId="0" applyFont="1" applyBorder="1" applyAlignment="1">
      <alignment horizontal="center" vertical="center" wrapText="1"/>
    </xf>
    <xf numFmtId="0" fontId="59" fillId="23" borderId="71" xfId="0" applyFont="1" applyFill="1" applyBorder="1" applyAlignment="1" applyProtection="1">
      <alignment horizontal="center"/>
      <protection locked="0"/>
    </xf>
    <xf numFmtId="0" fontId="59" fillId="23" borderId="77" xfId="0" applyFont="1" applyFill="1" applyBorder="1" applyAlignment="1" applyProtection="1">
      <alignment horizontal="center"/>
      <protection locked="0"/>
    </xf>
    <xf numFmtId="0" fontId="0" fillId="23" borderId="78" xfId="0" applyFill="1" applyBorder="1" applyProtection="1">
      <protection locked="0"/>
    </xf>
    <xf numFmtId="0" fontId="0" fillId="23" borderId="37" xfId="0" applyFill="1" applyBorder="1" applyProtection="1">
      <protection locked="0"/>
    </xf>
    <xf numFmtId="0" fontId="0" fillId="23" borderId="0" xfId="0" applyFill="1" applyProtection="1">
      <protection locked="0"/>
    </xf>
    <xf numFmtId="0" fontId="0" fillId="23" borderId="79" xfId="0" applyFill="1" applyBorder="1" applyProtection="1">
      <protection locked="0"/>
    </xf>
    <xf numFmtId="0" fontId="0" fillId="23" borderId="52" xfId="0" applyFill="1" applyBorder="1" applyAlignment="1">
      <alignment horizontal="left" vertical="center" wrapText="1"/>
    </xf>
    <xf numFmtId="0" fontId="0" fillId="23" borderId="10" xfId="0" applyFill="1" applyBorder="1" applyAlignment="1">
      <alignment horizontal="left" vertical="center" wrapText="1"/>
    </xf>
    <xf numFmtId="0" fontId="0" fillId="23" borderId="80" xfId="0" applyFill="1" applyBorder="1" applyAlignment="1">
      <alignment horizontal="left" vertical="center" wrapText="1"/>
    </xf>
    <xf numFmtId="0" fontId="0" fillId="0" borderId="47" xfId="0" applyBorder="1" applyAlignment="1">
      <alignment horizontal="left" vertical="center" wrapText="1"/>
    </xf>
    <xf numFmtId="0" fontId="0" fillId="0" borderId="16" xfId="0" applyBorder="1" applyAlignment="1">
      <alignment horizontal="left" vertical="center" wrapText="1"/>
    </xf>
    <xf numFmtId="0" fontId="0" fillId="0" borderId="66" xfId="0" applyBorder="1" applyAlignment="1">
      <alignment vertical="center" wrapText="1"/>
    </xf>
    <xf numFmtId="0" fontId="0" fillId="0" borderId="56" xfId="0" applyBorder="1" applyAlignment="1">
      <alignment vertical="center" wrapText="1"/>
    </xf>
    <xf numFmtId="0" fontId="0" fillId="0" borderId="14" xfId="0" applyBorder="1" applyAlignment="1">
      <alignment vertical="center" wrapText="1"/>
    </xf>
    <xf numFmtId="0" fontId="0" fillId="20" borderId="12" xfId="0" applyFill="1" applyBorder="1" applyAlignment="1" applyProtection="1">
      <alignment vertical="center" wrapText="1"/>
      <protection locked="0"/>
    </xf>
    <xf numFmtId="0" fontId="0" fillId="0" borderId="12" xfId="0" applyBorder="1" applyAlignment="1" applyProtection="1">
      <alignment vertical="center" wrapText="1"/>
      <protection locked="0"/>
    </xf>
    <xf numFmtId="0" fontId="0" fillId="0" borderId="64" xfId="0" applyBorder="1" applyAlignment="1" applyProtection="1">
      <alignment vertical="center" wrapText="1"/>
      <protection locked="0"/>
    </xf>
    <xf numFmtId="9" fontId="53" fillId="20" borderId="17" xfId="0" applyNumberFormat="1" applyFont="1" applyFill="1" applyBorder="1" applyAlignment="1" applyProtection="1">
      <alignment horizontal="center" vertical="center" wrapText="1"/>
      <protection locked="0"/>
    </xf>
    <xf numFmtId="10" fontId="6" fillId="0" borderId="12" xfId="0" applyNumberFormat="1" applyFont="1" applyBorder="1" applyAlignment="1" applyProtection="1">
      <alignment horizontal="center" vertical="center" wrapText="1"/>
      <protection locked="0"/>
    </xf>
    <xf numFmtId="10" fontId="6" fillId="0" borderId="64" xfId="0" applyNumberFormat="1" applyFont="1" applyBorder="1" applyAlignment="1" applyProtection="1">
      <alignment horizontal="center" vertical="center" wrapText="1"/>
      <protection locked="0"/>
    </xf>
    <xf numFmtId="0" fontId="53" fillId="23" borderId="71" xfId="0" applyFont="1" applyFill="1" applyBorder="1" applyAlignment="1">
      <alignment horizontal="center" vertical="center" wrapText="1"/>
    </xf>
    <xf numFmtId="0" fontId="53" fillId="23" borderId="77" xfId="0" applyFont="1" applyFill="1" applyBorder="1" applyAlignment="1">
      <alignment horizontal="center" vertical="center" wrapText="1"/>
    </xf>
    <xf numFmtId="0" fontId="53" fillId="23" borderId="81" xfId="0" applyFont="1" applyFill="1" applyBorder="1" applyAlignment="1">
      <alignment horizontal="center" vertical="center" wrapText="1"/>
    </xf>
    <xf numFmtId="0" fontId="53" fillId="23" borderId="72" xfId="0" applyFont="1" applyFill="1" applyBorder="1" applyAlignment="1">
      <alignment horizontal="center" vertical="center" wrapText="1"/>
    </xf>
    <xf numFmtId="0" fontId="53" fillId="23" borderId="82" xfId="0" applyFont="1" applyFill="1" applyBorder="1" applyAlignment="1">
      <alignment horizontal="center" vertical="center" wrapText="1"/>
    </xf>
    <xf numFmtId="0" fontId="53" fillId="23" borderId="83" xfId="0" applyFont="1" applyFill="1" applyBorder="1" applyAlignment="1">
      <alignment horizontal="center" vertical="center" wrapText="1"/>
    </xf>
    <xf numFmtId="0" fontId="53" fillId="23" borderId="84" xfId="0" applyFont="1" applyFill="1" applyBorder="1" applyAlignment="1">
      <alignment horizontal="center" vertical="center" wrapText="1"/>
    </xf>
    <xf numFmtId="0" fontId="58" fillId="0" borderId="85" xfId="0" applyFont="1" applyBorder="1" applyAlignment="1">
      <alignment horizontal="center" vertical="center" wrapText="1"/>
    </xf>
    <xf numFmtId="0" fontId="58" fillId="0" borderId="88" xfId="0" applyFont="1" applyBorder="1" applyAlignment="1">
      <alignment horizontal="center" vertical="center" wrapText="1"/>
    </xf>
    <xf numFmtId="0" fontId="0" fillId="20" borderId="10" xfId="0" applyFill="1" applyBorder="1" applyAlignment="1" applyProtection="1">
      <alignment horizontal="center" vertical="center" wrapText="1"/>
      <protection locked="0"/>
    </xf>
    <xf numFmtId="0" fontId="0" fillId="20" borderId="26" xfId="0" applyFill="1" applyBorder="1" applyAlignment="1" applyProtection="1">
      <alignment horizontal="center" vertical="center" wrapText="1"/>
      <protection locked="0"/>
    </xf>
    <xf numFmtId="0" fontId="0" fillId="23" borderId="63" xfId="0" applyFill="1" applyBorder="1" applyAlignment="1">
      <alignment horizontal="center" vertical="center" wrapText="1"/>
    </xf>
    <xf numFmtId="0" fontId="0" fillId="23" borderId="12" xfId="0" applyFill="1" applyBorder="1" applyAlignment="1">
      <alignment horizontal="center" vertical="center" wrapText="1"/>
    </xf>
    <xf numFmtId="0" fontId="0" fillId="23" borderId="11" xfId="0" applyFill="1" applyBorder="1" applyAlignment="1">
      <alignment horizontal="center" vertical="center" wrapText="1"/>
    </xf>
    <xf numFmtId="0" fontId="0" fillId="0" borderId="77" xfId="0" applyBorder="1" applyAlignment="1">
      <alignment horizontal="center" vertical="center" wrapText="1"/>
    </xf>
    <xf numFmtId="0" fontId="0" fillId="0" borderId="81" xfId="0" applyBorder="1" applyAlignment="1">
      <alignment horizontal="center" vertical="center" wrapText="1"/>
    </xf>
    <xf numFmtId="0" fontId="0" fillId="0" borderId="72" xfId="0" applyBorder="1" applyAlignment="1">
      <alignment horizontal="center" vertical="center" wrapText="1"/>
    </xf>
    <xf numFmtId="0" fontId="0" fillId="0" borderId="82" xfId="0" applyBorder="1" applyAlignment="1">
      <alignment horizontal="center" vertical="center" wrapText="1"/>
    </xf>
    <xf numFmtId="0" fontId="0" fillId="0" borderId="83" xfId="0" applyBorder="1" applyAlignment="1">
      <alignment horizontal="center" vertical="center" wrapText="1"/>
    </xf>
    <xf numFmtId="0" fontId="62" fillId="0" borderId="87" xfId="0" applyFont="1" applyBorder="1" applyAlignment="1" applyProtection="1">
      <alignment horizontal="center" vertical="center" wrapText="1"/>
      <protection locked="0"/>
    </xf>
    <xf numFmtId="0" fontId="0" fillId="0" borderId="85" xfId="0" applyBorder="1" applyAlignment="1" applyProtection="1">
      <alignment horizontal="center" vertical="center" wrapText="1"/>
      <protection locked="0"/>
    </xf>
    <xf numFmtId="0" fontId="0" fillId="0" borderId="86" xfId="0" applyBorder="1" applyAlignment="1" applyProtection="1">
      <alignment horizontal="center" vertical="center" wrapText="1"/>
      <protection locked="0"/>
    </xf>
    <xf numFmtId="10" fontId="0" fillId="0" borderId="85" xfId="0" applyNumberFormat="1" applyBorder="1" applyAlignment="1" applyProtection="1">
      <alignment horizontal="center" vertical="center" wrapText="1"/>
      <protection locked="0"/>
    </xf>
    <xf numFmtId="10" fontId="0" fillId="0" borderId="88" xfId="0" applyNumberFormat="1" applyBorder="1" applyAlignment="1" applyProtection="1">
      <alignment horizontal="center" vertical="center" wrapText="1"/>
      <protection locked="0"/>
    </xf>
    <xf numFmtId="0" fontId="53" fillId="23" borderId="17" xfId="0" applyFont="1" applyFill="1" applyBorder="1" applyAlignment="1">
      <alignment horizontal="center" vertical="center" wrapText="1"/>
    </xf>
    <xf numFmtId="0" fontId="62" fillId="23" borderId="87" xfId="0" applyFont="1" applyFill="1" applyBorder="1" applyAlignment="1">
      <alignment horizontal="center" vertical="center" wrapText="1"/>
    </xf>
    <xf numFmtId="0" fontId="0" fillId="23" borderId="85" xfId="0" applyFill="1" applyBorder="1" applyAlignment="1">
      <alignment horizontal="center" vertical="center" wrapText="1"/>
    </xf>
    <xf numFmtId="0" fontId="0" fillId="23" borderId="86" xfId="0" applyFill="1" applyBorder="1" applyAlignment="1">
      <alignment horizontal="center" vertical="center" wrapText="1"/>
    </xf>
    <xf numFmtId="0" fontId="0" fillId="23" borderId="88" xfId="0" applyFill="1" applyBorder="1" applyAlignment="1">
      <alignment horizontal="center" vertical="center" wrapText="1"/>
    </xf>
    <xf numFmtId="0" fontId="62" fillId="0" borderId="34" xfId="0" applyFont="1" applyBorder="1" applyAlignment="1" applyProtection="1">
      <alignment horizontal="center" vertical="center" wrapText="1"/>
      <protection locked="0"/>
    </xf>
    <xf numFmtId="0" fontId="0" fillId="0" borderId="34" xfId="0" applyBorder="1" applyAlignment="1" applyProtection="1">
      <alignment horizontal="center" vertical="center" wrapText="1"/>
      <protection locked="0"/>
    </xf>
    <xf numFmtId="10" fontId="0" fillId="0" borderId="34" xfId="0" applyNumberFormat="1" applyBorder="1" applyAlignment="1" applyProtection="1">
      <alignment horizontal="center" vertical="center" wrapText="1"/>
      <protection locked="0"/>
    </xf>
    <xf numFmtId="10" fontId="0" fillId="0" borderId="35" xfId="0" applyNumberFormat="1" applyBorder="1" applyAlignment="1" applyProtection="1">
      <alignment horizontal="center" vertical="center" wrapText="1"/>
      <protection locked="0"/>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58" fillId="0" borderId="87" xfId="0" applyFont="1" applyBorder="1" applyAlignment="1" applyProtection="1">
      <alignment horizontal="center" vertical="center" wrapText="1"/>
      <protection locked="0"/>
    </xf>
    <xf numFmtId="0" fontId="0" fillId="0" borderId="88" xfId="0" applyBorder="1" applyAlignment="1" applyProtection="1">
      <alignment horizontal="center" vertical="center" wrapText="1"/>
      <protection locked="0"/>
    </xf>
    <xf numFmtId="0" fontId="41" fillId="20" borderId="42" xfId="0" applyFont="1" applyFill="1" applyBorder="1" applyAlignment="1" applyProtection="1">
      <alignment horizontal="center" vertical="center" wrapText="1"/>
      <protection locked="0"/>
    </xf>
    <xf numFmtId="0" fontId="41" fillId="20" borderId="46" xfId="0" applyFont="1" applyFill="1" applyBorder="1" applyAlignment="1" applyProtection="1">
      <alignment horizontal="center" vertical="center" wrapText="1"/>
      <protection locked="0"/>
    </xf>
    <xf numFmtId="0" fontId="2" fillId="23" borderId="63" xfId="0" applyFont="1" applyFill="1" applyBorder="1" applyAlignment="1">
      <alignment horizontal="left" vertical="center" wrapText="1"/>
    </xf>
    <xf numFmtId="0" fontId="42" fillId="23" borderId="52" xfId="0" applyFont="1" applyFill="1" applyBorder="1" applyAlignment="1">
      <alignment horizontal="left" vertical="center" wrapText="1"/>
    </xf>
    <xf numFmtId="0" fontId="57" fillId="23" borderId="57" xfId="0" applyFont="1" applyFill="1" applyBorder="1" applyAlignment="1">
      <alignment horizontal="center" vertical="center" wrapText="1"/>
    </xf>
    <xf numFmtId="0" fontId="57" fillId="0" borderId="58" xfId="0" applyFont="1" applyBorder="1" applyAlignment="1">
      <alignment horizontal="center" vertical="center" wrapText="1"/>
    </xf>
    <xf numFmtId="0" fontId="57" fillId="0" borderId="59" xfId="0" applyFont="1" applyBorder="1" applyAlignment="1">
      <alignment horizontal="center" vertical="center" wrapText="1"/>
    </xf>
    <xf numFmtId="0" fontId="0" fillId="20" borderId="85" xfId="0" applyFill="1" applyBorder="1" applyAlignment="1" applyProtection="1">
      <alignment horizontal="left" vertical="center" wrapText="1"/>
      <protection locked="0"/>
    </xf>
    <xf numFmtId="0" fontId="0" fillId="20" borderId="85" xfId="0" applyFill="1" applyBorder="1" applyAlignment="1" applyProtection="1">
      <alignment vertical="center" wrapText="1"/>
      <protection locked="0"/>
    </xf>
    <xf numFmtId="0" fontId="53" fillId="23" borderId="80" xfId="0" applyFont="1" applyFill="1" applyBorder="1" applyAlignment="1">
      <alignment horizontal="left" vertical="center" wrapText="1"/>
    </xf>
    <xf numFmtId="0" fontId="53" fillId="23" borderId="47" xfId="0" applyFont="1" applyFill="1" applyBorder="1" applyAlignment="1">
      <alignment horizontal="left" vertical="center" wrapText="1"/>
    </xf>
    <xf numFmtId="0" fontId="53" fillId="23" borderId="16" xfId="0" applyFont="1" applyFill="1" applyBorder="1" applyAlignment="1">
      <alignment horizontal="left" vertical="center" wrapText="1"/>
    </xf>
    <xf numFmtId="10" fontId="0" fillId="20" borderId="17" xfId="0" applyNumberFormat="1" applyFill="1" applyBorder="1" applyAlignment="1" applyProtection="1">
      <alignment horizontal="center" vertical="center" wrapText="1"/>
      <protection locked="0"/>
    </xf>
    <xf numFmtId="10" fontId="0" fillId="20" borderId="12" xfId="0" applyNumberFormat="1" applyFill="1" applyBorder="1" applyAlignment="1" applyProtection="1">
      <alignment horizontal="center" vertical="center" wrapText="1"/>
      <protection locked="0"/>
    </xf>
    <xf numFmtId="10" fontId="0" fillId="20" borderId="64" xfId="0" applyNumberFormat="1" applyFill="1" applyBorder="1" applyAlignment="1" applyProtection="1">
      <alignment horizontal="center" vertical="center" wrapText="1"/>
      <protection locked="0"/>
    </xf>
    <xf numFmtId="0" fontId="62" fillId="0" borderId="85" xfId="0" applyFont="1" applyBorder="1" applyAlignment="1" applyProtection="1">
      <alignment horizontal="center" vertical="center" wrapText="1"/>
      <protection locked="0"/>
    </xf>
    <xf numFmtId="0" fontId="62" fillId="0" borderId="88" xfId="0" applyFont="1" applyBorder="1" applyAlignment="1" applyProtection="1">
      <alignment horizontal="center" vertical="center" wrapText="1"/>
      <protection locked="0"/>
    </xf>
    <xf numFmtId="0" fontId="0" fillId="23" borderId="26" xfId="0" applyFill="1" applyBorder="1" applyAlignment="1">
      <alignment horizontal="center" vertical="center" wrapText="1"/>
    </xf>
    <xf numFmtId="0" fontId="41" fillId="20" borderId="10" xfId="0" applyFont="1" applyFill="1" applyBorder="1" applyAlignment="1" applyProtection="1">
      <alignment horizontal="center" vertical="center" wrapText="1"/>
      <protection locked="0"/>
    </xf>
    <xf numFmtId="0" fontId="41" fillId="20" borderId="26" xfId="0" applyFont="1" applyFill="1" applyBorder="1" applyAlignment="1" applyProtection="1">
      <alignment horizontal="center" vertical="center" wrapText="1"/>
      <protection locked="0"/>
    </xf>
    <xf numFmtId="0" fontId="0" fillId="23" borderId="31" xfId="0" applyFill="1" applyBorder="1" applyAlignment="1">
      <alignment horizontal="left" wrapText="1"/>
    </xf>
    <xf numFmtId="0" fontId="0" fillId="23" borderId="32" xfId="0" applyFill="1" applyBorder="1" applyAlignment="1">
      <alignment horizontal="left" wrapText="1"/>
    </xf>
    <xf numFmtId="0" fontId="0" fillId="23" borderId="40" xfId="0" applyFill="1" applyBorder="1" applyAlignment="1">
      <alignment horizontal="left" wrapText="1"/>
    </xf>
    <xf numFmtId="0" fontId="0" fillId="23" borderId="52" xfId="0" applyFill="1" applyBorder="1" applyAlignment="1">
      <alignment horizontal="left" wrapText="1"/>
    </xf>
    <xf numFmtId="0" fontId="0" fillId="23" borderId="10" xfId="0" applyFill="1" applyBorder="1" applyAlignment="1">
      <alignment horizontal="left" wrapText="1"/>
    </xf>
    <xf numFmtId="0" fontId="0" fillId="23" borderId="26" xfId="0" applyFill="1" applyBorder="1" applyAlignment="1">
      <alignment horizontal="left" wrapText="1"/>
    </xf>
    <xf numFmtId="0" fontId="0" fillId="0" borderId="17" xfId="0" applyBorder="1" applyAlignment="1" applyProtection="1">
      <alignment horizontal="center" wrapText="1"/>
      <protection locked="0"/>
    </xf>
    <xf numFmtId="0" fontId="0" fillId="0" borderId="12" xfId="0" applyBorder="1" applyAlignment="1" applyProtection="1">
      <alignment horizontal="center" wrapText="1"/>
      <protection locked="0"/>
    </xf>
    <xf numFmtId="0" fontId="0" fillId="0" borderId="64" xfId="0" applyBorder="1" applyAlignment="1" applyProtection="1">
      <alignment horizontal="center" wrapText="1"/>
      <protection locked="0"/>
    </xf>
    <xf numFmtId="0" fontId="0" fillId="0" borderId="64" xfId="0" applyBorder="1" applyAlignment="1">
      <alignment horizontal="left" vertical="center" wrapText="1"/>
    </xf>
    <xf numFmtId="0" fontId="42" fillId="20" borderId="63" xfId="0" applyFont="1" applyFill="1" applyBorder="1" applyAlignment="1" applyProtection="1">
      <alignment horizontal="left" vertical="center" wrapText="1"/>
      <protection locked="0"/>
    </xf>
    <xf numFmtId="0" fontId="42" fillId="24" borderId="63" xfId="0" applyFont="1" applyFill="1" applyBorder="1" applyAlignment="1">
      <alignment horizontal="left" vertical="center" wrapText="1"/>
    </xf>
    <xf numFmtId="0" fontId="51" fillId="23" borderId="37" xfId="0" applyFont="1" applyFill="1" applyBorder="1" applyAlignment="1">
      <alignment horizontal="left" vertical="center" wrapText="1"/>
    </xf>
    <xf numFmtId="0" fontId="0" fillId="0" borderId="0" xfId="0" applyAlignment="1">
      <alignment horizontal="left" vertical="center" wrapText="1"/>
    </xf>
    <xf numFmtId="0" fontId="0" fillId="0" borderId="66" xfId="0" applyBorder="1" applyAlignment="1">
      <alignment horizontal="left" vertical="center" wrapText="1"/>
    </xf>
    <xf numFmtId="0" fontId="0" fillId="0" borderId="56" xfId="0" applyBorder="1" applyAlignment="1">
      <alignment horizontal="left" vertical="center" wrapText="1"/>
    </xf>
    <xf numFmtId="0" fontId="42" fillId="20" borderId="54" xfId="0" applyFont="1" applyFill="1" applyBorder="1" applyAlignment="1" applyProtection="1">
      <alignment horizontal="center" vertical="center" wrapText="1"/>
      <protection locked="0"/>
    </xf>
    <xf numFmtId="0" fontId="0" fillId="0" borderId="47" xfId="0" applyBorder="1" applyAlignment="1" applyProtection="1">
      <alignment horizontal="center" vertical="center" wrapText="1"/>
      <protection locked="0"/>
    </xf>
    <xf numFmtId="0" fontId="0" fillId="0" borderId="55" xfId="0" applyBorder="1" applyAlignment="1" applyProtection="1">
      <alignment horizontal="center" vertical="center" wrapText="1"/>
      <protection locked="0"/>
    </xf>
    <xf numFmtId="0" fontId="0" fillId="0" borderId="56" xfId="0" applyBorder="1" applyAlignment="1" applyProtection="1">
      <alignment horizontal="center" vertical="center" wrapText="1"/>
      <protection locked="0"/>
    </xf>
    <xf numFmtId="0" fontId="0" fillId="0" borderId="64" xfId="0" applyBorder="1" applyAlignment="1">
      <alignment horizontal="center" vertical="center" wrapText="1"/>
    </xf>
    <xf numFmtId="164" fontId="53" fillId="23" borderId="17" xfId="0" applyNumberFormat="1" applyFont="1" applyFill="1" applyBorder="1" applyAlignment="1">
      <alignment horizontal="center" vertical="center" wrapText="1"/>
    </xf>
    <xf numFmtId="164" fontId="53" fillId="23" borderId="12" xfId="0" applyNumberFormat="1" applyFont="1" applyFill="1" applyBorder="1" applyAlignment="1">
      <alignment horizontal="center" vertical="center" wrapText="1"/>
    </xf>
    <xf numFmtId="164" fontId="53" fillId="23" borderId="11" xfId="0" applyNumberFormat="1" applyFont="1" applyFill="1" applyBorder="1" applyAlignment="1">
      <alignment horizontal="center" vertical="center" wrapText="1"/>
    </xf>
    <xf numFmtId="4" fontId="2" fillId="23" borderId="17" xfId="0" applyNumberFormat="1" applyFont="1" applyFill="1" applyBorder="1" applyAlignment="1">
      <alignment horizontal="center" vertical="center" wrapText="1"/>
    </xf>
    <xf numFmtId="0" fontId="57" fillId="23" borderId="72" xfId="0" applyFont="1" applyFill="1" applyBorder="1" applyAlignment="1">
      <alignment horizontal="center"/>
    </xf>
    <xf numFmtId="0" fontId="57" fillId="23" borderId="82" xfId="0" applyFont="1" applyFill="1" applyBorder="1" applyAlignment="1">
      <alignment horizontal="center"/>
    </xf>
    <xf numFmtId="0" fontId="57" fillId="23" borderId="90" xfId="0" applyFont="1" applyFill="1" applyBorder="1" applyAlignment="1">
      <alignment horizontal="center"/>
    </xf>
    <xf numFmtId="0" fontId="42" fillId="23" borderId="80" xfId="0" applyFont="1" applyFill="1" applyBorder="1" applyAlignment="1">
      <alignment horizontal="left" vertical="center" wrapText="1"/>
    </xf>
    <xf numFmtId="0" fontId="53" fillId="23" borderId="57" xfId="0" applyFont="1" applyFill="1" applyBorder="1" applyAlignment="1">
      <alignment horizontal="center" vertical="center" wrapText="1"/>
    </xf>
    <xf numFmtId="0" fontId="53" fillId="23" borderId="58" xfId="0" applyFont="1" applyFill="1" applyBorder="1" applyAlignment="1">
      <alignment horizontal="center" vertical="center" wrapText="1"/>
    </xf>
    <xf numFmtId="0" fontId="53" fillId="23" borderId="59" xfId="0" applyFont="1" applyFill="1" applyBorder="1" applyAlignment="1">
      <alignment horizontal="center" vertical="center" wrapText="1"/>
    </xf>
    <xf numFmtId="0" fontId="0" fillId="0" borderId="91" xfId="0" applyBorder="1" applyAlignment="1">
      <alignment horizontal="left" vertical="center" wrapText="1"/>
    </xf>
    <xf numFmtId="0" fontId="0" fillId="0" borderId="92" xfId="0" applyBorder="1" applyAlignment="1">
      <alignment horizontal="left" vertical="center" wrapText="1"/>
    </xf>
    <xf numFmtId="0" fontId="0" fillId="0" borderId="80" xfId="0" applyBorder="1" applyAlignment="1" applyProtection="1">
      <alignment horizontal="left" wrapText="1"/>
      <protection locked="0"/>
    </xf>
    <xf numFmtId="0" fontId="0" fillId="0" borderId="47" xfId="0" applyBorder="1" applyAlignment="1" applyProtection="1">
      <alignment horizontal="left" wrapText="1"/>
      <protection locked="0"/>
    </xf>
    <xf numFmtId="0" fontId="0" fillId="0" borderId="91" xfId="0" applyBorder="1" applyAlignment="1" applyProtection="1">
      <alignment horizontal="left" wrapText="1"/>
      <protection locked="0"/>
    </xf>
    <xf numFmtId="0" fontId="0" fillId="0" borderId="37" xfId="0" applyBorder="1" applyAlignment="1" applyProtection="1">
      <alignment horizontal="left" wrapText="1"/>
      <protection locked="0"/>
    </xf>
    <xf numFmtId="0" fontId="0" fillId="0" borderId="0" xfId="0" applyAlignment="1" applyProtection="1">
      <alignment horizontal="left" wrapText="1"/>
      <protection locked="0"/>
    </xf>
    <xf numFmtId="0" fontId="0" fillId="0" borderId="79" xfId="0" applyBorder="1" applyAlignment="1" applyProtection="1">
      <alignment horizontal="left" wrapText="1"/>
      <protection locked="0"/>
    </xf>
    <xf numFmtId="0" fontId="0" fillId="0" borderId="66" xfId="0" applyBorder="1" applyAlignment="1" applyProtection="1">
      <alignment horizontal="left" wrapText="1"/>
      <protection locked="0"/>
    </xf>
    <xf numFmtId="0" fontId="0" fillId="0" borderId="56" xfId="0" applyBorder="1" applyAlignment="1" applyProtection="1">
      <alignment horizontal="left" wrapText="1"/>
      <protection locked="0"/>
    </xf>
    <xf numFmtId="0" fontId="0" fillId="0" borderId="92" xfId="0" applyBorder="1" applyAlignment="1" applyProtection="1">
      <alignment horizontal="left" wrapText="1"/>
      <protection locked="0"/>
    </xf>
    <xf numFmtId="10" fontId="0" fillId="23" borderId="17" xfId="0" applyNumberFormat="1" applyFill="1" applyBorder="1" applyAlignment="1">
      <alignment horizontal="center" vertical="center" wrapText="1"/>
    </xf>
    <xf numFmtId="10" fontId="0" fillId="23" borderId="12" xfId="0" applyNumberFormat="1" applyFill="1" applyBorder="1" applyAlignment="1">
      <alignment horizontal="center" vertical="center" wrapText="1"/>
    </xf>
    <xf numFmtId="10" fontId="0" fillId="23" borderId="64" xfId="0" applyNumberFormat="1" applyFill="1" applyBorder="1" applyAlignment="1">
      <alignment horizontal="center" vertical="center" wrapText="1"/>
    </xf>
    <xf numFmtId="2" fontId="2" fillId="23" borderId="17" xfId="0" applyNumberFormat="1" applyFont="1" applyFill="1" applyBorder="1" applyAlignment="1">
      <alignment horizontal="center" vertical="center" wrapText="1"/>
    </xf>
    <xf numFmtId="0" fontId="2" fillId="23" borderId="64" xfId="0" applyFont="1" applyFill="1" applyBorder="1" applyAlignment="1">
      <alignment horizontal="center" vertical="center" wrapText="1"/>
    </xf>
    <xf numFmtId="0" fontId="0" fillId="23" borderId="17" xfId="0" applyFill="1" applyBorder="1" applyAlignment="1">
      <alignment horizontal="center" vertical="center" wrapText="1"/>
    </xf>
    <xf numFmtId="0" fontId="53" fillId="23" borderId="31" xfId="0" applyFont="1" applyFill="1" applyBorder="1" applyAlignment="1">
      <alignment vertical="center" wrapText="1"/>
    </xf>
    <xf numFmtId="0" fontId="53" fillId="23" borderId="32" xfId="0" applyFont="1" applyFill="1" applyBorder="1" applyAlignment="1">
      <alignment vertical="center" wrapText="1"/>
    </xf>
    <xf numFmtId="0" fontId="53" fillId="23" borderId="40" xfId="0" applyFont="1" applyFill="1" applyBorder="1" applyAlignment="1">
      <alignment vertical="center" wrapText="1"/>
    </xf>
    <xf numFmtId="0" fontId="0" fillId="23" borderId="57" xfId="0" applyFill="1" applyBorder="1" applyAlignment="1">
      <alignment horizontal="left" vertical="center" wrapText="1"/>
    </xf>
    <xf numFmtId="0" fontId="0" fillId="23" borderId="58" xfId="0" applyFill="1" applyBorder="1" applyAlignment="1">
      <alignment horizontal="left" vertical="center" wrapText="1"/>
    </xf>
    <xf numFmtId="0" fontId="0" fillId="23" borderId="43" xfId="0" applyFill="1" applyBorder="1" applyAlignment="1">
      <alignment horizontal="left" vertical="center" wrapText="1"/>
    </xf>
    <xf numFmtId="0" fontId="6" fillId="0" borderId="85" xfId="0" applyFont="1" applyBorder="1" applyAlignment="1">
      <alignment horizontal="center" vertical="center" wrapText="1"/>
    </xf>
    <xf numFmtId="0" fontId="53" fillId="23" borderId="66" xfId="0" applyFont="1" applyFill="1" applyBorder="1" applyAlignment="1">
      <alignment horizontal="center" vertical="top" wrapText="1"/>
    </xf>
    <xf numFmtId="0" fontId="53" fillId="23" borderId="56" xfId="0" applyFont="1" applyFill="1" applyBorder="1" applyAlignment="1">
      <alignment horizontal="center" vertical="top" wrapText="1"/>
    </xf>
    <xf numFmtId="0" fontId="53" fillId="23" borderId="92" xfId="0" applyFont="1" applyFill="1" applyBorder="1" applyAlignment="1">
      <alignment horizontal="center" vertical="top" wrapText="1"/>
    </xf>
    <xf numFmtId="0" fontId="2" fillId="23" borderId="65" xfId="0" applyFont="1" applyFill="1" applyBorder="1" applyAlignment="1">
      <alignment horizontal="left" vertical="center" wrapText="1"/>
    </xf>
    <xf numFmtId="0" fontId="2" fillId="23" borderId="61" xfId="0" applyFont="1" applyFill="1" applyBorder="1" applyAlignment="1">
      <alignment horizontal="left" vertical="center" wrapText="1"/>
    </xf>
    <xf numFmtId="0" fontId="2" fillId="23" borderId="41" xfId="0" applyFont="1" applyFill="1" applyBorder="1" applyAlignment="1">
      <alignment horizontal="left" vertical="center" wrapText="1"/>
    </xf>
    <xf numFmtId="0" fontId="0" fillId="23" borderId="66" xfId="0" applyFill="1" applyBorder="1" applyAlignment="1">
      <alignment horizontal="left" vertical="center" wrapText="1"/>
    </xf>
    <xf numFmtId="0" fontId="0" fillId="23" borderId="56" xfId="0" applyFill="1" applyBorder="1" applyAlignment="1">
      <alignment horizontal="left" vertical="center" wrapText="1"/>
    </xf>
    <xf numFmtId="0" fontId="0" fillId="23" borderId="14" xfId="0" applyFill="1" applyBorder="1" applyAlignment="1">
      <alignment horizontal="left" vertical="center" wrapText="1"/>
    </xf>
    <xf numFmtId="0" fontId="2" fillId="23" borderId="12" xfId="0" applyFont="1" applyFill="1" applyBorder="1" applyAlignment="1">
      <alignment horizontal="left" vertical="center" wrapText="1"/>
    </xf>
    <xf numFmtId="0" fontId="2" fillId="23" borderId="11" xfId="0" applyFont="1" applyFill="1" applyBorder="1" applyAlignment="1">
      <alignment horizontal="left" vertical="center" wrapText="1"/>
    </xf>
    <xf numFmtId="9" fontId="53" fillId="23" borderId="17" xfId="0" applyNumberFormat="1" applyFont="1" applyFill="1" applyBorder="1" applyAlignment="1">
      <alignment horizontal="center" vertical="center" wrapText="1"/>
    </xf>
    <xf numFmtId="9" fontId="53" fillId="23" borderId="60" xfId="0" applyNumberFormat="1" applyFont="1" applyFill="1" applyBorder="1" applyAlignment="1">
      <alignment horizontal="center" vertical="center" wrapText="1"/>
    </xf>
    <xf numFmtId="9" fontId="53" fillId="23" borderId="61" xfId="0" applyNumberFormat="1" applyFont="1" applyFill="1" applyBorder="1" applyAlignment="1">
      <alignment horizontal="center" vertical="center" wrapText="1"/>
    </xf>
    <xf numFmtId="9" fontId="53" fillId="23" borderId="62" xfId="0" applyNumberFormat="1" applyFont="1" applyFill="1" applyBorder="1" applyAlignment="1">
      <alignment horizontal="center" vertical="center" wrapText="1"/>
    </xf>
    <xf numFmtId="0" fontId="0" fillId="20" borderId="17" xfId="0" applyFill="1" applyBorder="1" applyAlignment="1" applyProtection="1">
      <alignment horizontal="center" vertical="center" wrapText="1"/>
      <protection locked="0"/>
    </xf>
    <xf numFmtId="0" fontId="0" fillId="20" borderId="64" xfId="0" applyFill="1" applyBorder="1" applyAlignment="1" applyProtection="1">
      <alignment horizontal="center" vertical="center" wrapText="1"/>
      <protection locked="0"/>
    </xf>
    <xf numFmtId="0" fontId="41" fillId="0" borderId="12" xfId="0" applyFont="1" applyBorder="1" applyAlignment="1" applyProtection="1">
      <alignment horizontal="center" vertical="center" wrapText="1"/>
      <protection locked="0"/>
    </xf>
    <xf numFmtId="0" fontId="41" fillId="0" borderId="64" xfId="0" applyFont="1" applyBorder="1" applyAlignment="1" applyProtection="1">
      <alignment horizontal="center" vertical="center" wrapText="1"/>
      <protection locked="0"/>
    </xf>
    <xf numFmtId="0" fontId="57" fillId="23" borderId="58" xfId="0" applyFont="1" applyFill="1" applyBorder="1" applyAlignment="1">
      <alignment horizontal="center" vertical="center" wrapText="1"/>
    </xf>
    <xf numFmtId="0" fontId="57" fillId="23" borderId="59" xfId="0" applyFont="1" applyFill="1" applyBorder="1" applyAlignment="1">
      <alignment horizontal="center" vertical="center" wrapText="1"/>
    </xf>
    <xf numFmtId="0" fontId="0" fillId="20" borderId="73" xfId="0" applyFill="1" applyBorder="1" applyAlignment="1" applyProtection="1">
      <alignment horizontal="center" vertical="center" wrapText="1"/>
      <protection locked="0"/>
    </xf>
    <xf numFmtId="0" fontId="0" fillId="20" borderId="43" xfId="0" applyFill="1" applyBorder="1" applyAlignment="1" applyProtection="1">
      <alignment horizontal="center" vertical="center" wrapText="1"/>
      <protection locked="0"/>
    </xf>
    <xf numFmtId="1" fontId="0" fillId="0" borderId="42" xfId="0" applyNumberFormat="1" applyBorder="1" applyAlignment="1" applyProtection="1">
      <alignment horizontal="center" vertical="center" wrapText="1"/>
      <protection locked="0"/>
    </xf>
    <xf numFmtId="0" fontId="0" fillId="0" borderId="42" xfId="0" applyBorder="1" applyAlignment="1" applyProtection="1">
      <alignment horizontal="center" vertical="center" wrapText="1"/>
      <protection locked="0"/>
    </xf>
    <xf numFmtId="0" fontId="0" fillId="23" borderId="60" xfId="0" applyFill="1" applyBorder="1" applyAlignment="1">
      <alignment horizontal="center" vertical="center" wrapText="1"/>
    </xf>
    <xf numFmtId="0" fontId="0" fillId="23" borderId="62" xfId="0" applyFill="1" applyBorder="1" applyAlignment="1">
      <alignment horizontal="center" vertical="center" wrapText="1"/>
    </xf>
    <xf numFmtId="1" fontId="2" fillId="23" borderId="60" xfId="0" applyNumberFormat="1" applyFont="1" applyFill="1" applyBorder="1" applyAlignment="1">
      <alignment horizontal="center" vertical="center" wrapText="1"/>
    </xf>
    <xf numFmtId="1" fontId="2" fillId="23" borderId="61" xfId="0" applyNumberFormat="1" applyFont="1" applyFill="1" applyBorder="1" applyAlignment="1">
      <alignment horizontal="center" vertical="center" wrapText="1"/>
    </xf>
    <xf numFmtId="1" fontId="2" fillId="23" borderId="62" xfId="0" applyNumberFormat="1" applyFont="1" applyFill="1" applyBorder="1" applyAlignment="1">
      <alignment horizontal="center" vertical="center" wrapText="1"/>
    </xf>
    <xf numFmtId="1" fontId="0" fillId="0" borderId="10" xfId="0" applyNumberFormat="1" applyBorder="1" applyAlignment="1" applyProtection="1">
      <alignment horizontal="center" vertical="center" wrapText="1"/>
      <protection locked="0"/>
    </xf>
    <xf numFmtId="0" fontId="53" fillId="23" borderId="84" xfId="0" applyFont="1" applyFill="1" applyBorder="1" applyAlignment="1">
      <alignment horizontal="left" vertical="center" wrapText="1"/>
    </xf>
    <xf numFmtId="0" fontId="53" fillId="23" borderId="85" xfId="0" applyFont="1" applyFill="1" applyBorder="1" applyAlignment="1">
      <alignment horizontal="left" vertical="center" wrapText="1"/>
    </xf>
    <xf numFmtId="0" fontId="53" fillId="23" borderId="86" xfId="0" applyFont="1" applyFill="1" applyBorder="1" applyAlignment="1">
      <alignment horizontal="left" vertical="center" wrapText="1"/>
    </xf>
    <xf numFmtId="1" fontId="0" fillId="20" borderId="73" xfId="0" applyNumberFormat="1" applyFill="1" applyBorder="1" applyAlignment="1" applyProtection="1">
      <alignment horizontal="center" vertical="center" wrapText="1"/>
      <protection locked="0"/>
    </xf>
    <xf numFmtId="0" fontId="0" fillId="23" borderId="55" xfId="0" applyFill="1" applyBorder="1" applyAlignment="1">
      <alignment horizontal="center" vertical="center" wrapText="1"/>
    </xf>
    <xf numFmtId="0" fontId="0" fillId="23" borderId="56" xfId="0" applyFill="1" applyBorder="1" applyAlignment="1">
      <alignment horizontal="center" vertical="center" wrapText="1"/>
    </xf>
    <xf numFmtId="0" fontId="0" fillId="23" borderId="92" xfId="0" applyFill="1" applyBorder="1" applyAlignment="1">
      <alignment horizontal="center" vertical="center" wrapText="1"/>
    </xf>
    <xf numFmtId="0" fontId="41" fillId="20" borderId="87" xfId="0" applyFont="1" applyFill="1" applyBorder="1" applyAlignment="1" applyProtection="1">
      <alignment horizontal="center" vertical="center" wrapText="1"/>
      <protection locked="0"/>
    </xf>
    <xf numFmtId="0" fontId="0" fillId="20" borderId="86" xfId="0" applyFill="1" applyBorder="1" applyAlignment="1" applyProtection="1">
      <alignment horizontal="center" vertical="center" wrapText="1"/>
      <protection locked="0"/>
    </xf>
    <xf numFmtId="0" fontId="0" fillId="23" borderId="64" xfId="0" applyFill="1" applyBorder="1" applyAlignment="1">
      <alignment horizontal="center" vertical="center" wrapText="1"/>
    </xf>
    <xf numFmtId="1" fontId="0" fillId="20" borderId="10" xfId="0" applyNumberFormat="1" applyFill="1" applyBorder="1" applyAlignment="1" applyProtection="1">
      <alignment horizontal="center" vertical="center" wrapText="1"/>
      <protection locked="0"/>
    </xf>
    <xf numFmtId="0" fontId="58" fillId="0" borderId="85" xfId="0" applyFont="1" applyBorder="1" applyAlignment="1" applyProtection="1">
      <alignment horizontal="center" vertical="center" wrapText="1"/>
      <protection locked="0"/>
    </xf>
    <xf numFmtId="0" fontId="53" fillId="23" borderId="69" xfId="0" applyFont="1" applyFill="1" applyBorder="1" applyAlignment="1">
      <alignment horizontal="center" vertical="center" wrapText="1"/>
    </xf>
    <xf numFmtId="0" fontId="53" fillId="23" borderId="44" xfId="0" applyFont="1" applyFill="1" applyBorder="1" applyAlignment="1">
      <alignment horizontal="center" vertical="center" wrapText="1"/>
    </xf>
    <xf numFmtId="0" fontId="53" fillId="23" borderId="45" xfId="0" applyFont="1" applyFill="1" applyBorder="1" applyAlignment="1">
      <alignment horizontal="center" vertical="center" wrapText="1"/>
    </xf>
    <xf numFmtId="0" fontId="53" fillId="23" borderId="60" xfId="0" applyFont="1" applyFill="1" applyBorder="1" applyAlignment="1">
      <alignment horizontal="center" vertical="center" wrapText="1"/>
    </xf>
    <xf numFmtId="0" fontId="53" fillId="23" borderId="61" xfId="0" applyFont="1" applyFill="1" applyBorder="1" applyAlignment="1">
      <alignment horizontal="center" vertical="center" wrapText="1"/>
    </xf>
    <xf numFmtId="0" fontId="53" fillId="23" borderId="41" xfId="0" applyFont="1" applyFill="1" applyBorder="1" applyAlignment="1">
      <alignment horizontal="center" vertical="center" wrapText="1"/>
    </xf>
    <xf numFmtId="4" fontId="53" fillId="23" borderId="13" xfId="0" applyNumberFormat="1" applyFont="1" applyFill="1" applyBorder="1" applyAlignment="1">
      <alignment horizontal="center" vertical="center" wrapText="1"/>
    </xf>
    <xf numFmtId="0" fontId="53" fillId="23" borderId="13" xfId="0" applyFont="1" applyFill="1" applyBorder="1" applyAlignment="1">
      <alignment horizontal="center" vertical="center" wrapText="1"/>
    </xf>
    <xf numFmtId="0" fontId="53" fillId="23" borderId="53" xfId="0" applyFont="1" applyFill="1" applyBorder="1" applyAlignment="1">
      <alignment horizontal="center" vertical="center" wrapText="1"/>
    </xf>
    <xf numFmtId="9" fontId="53" fillId="0" borderId="17" xfId="0" applyNumberFormat="1" applyFont="1" applyBorder="1" applyAlignment="1" applyProtection="1">
      <alignment horizontal="center" vertical="center" wrapText="1"/>
      <protection locked="0"/>
    </xf>
    <xf numFmtId="0" fontId="53" fillId="23" borderId="66" xfId="0" applyFont="1" applyFill="1" applyBorder="1" applyAlignment="1">
      <alignment horizontal="center" vertical="center" wrapText="1"/>
    </xf>
    <xf numFmtId="0" fontId="53" fillId="23" borderId="56" xfId="0" applyFont="1" applyFill="1" applyBorder="1" applyAlignment="1">
      <alignment horizontal="center" vertical="center" wrapText="1"/>
    </xf>
    <xf numFmtId="0" fontId="53" fillId="23" borderId="92" xfId="0" applyFont="1" applyFill="1" applyBorder="1" applyAlignment="1">
      <alignment horizontal="center" vertical="center" wrapText="1"/>
    </xf>
    <xf numFmtId="0" fontId="0" fillId="0" borderId="58" xfId="0" applyBorder="1" applyAlignment="1">
      <alignment horizontal="left" vertical="center" wrapText="1"/>
    </xf>
    <xf numFmtId="9" fontId="53" fillId="20" borderId="12" xfId="0" applyNumberFormat="1" applyFont="1" applyFill="1" applyBorder="1" applyAlignment="1" applyProtection="1">
      <alignment horizontal="center" vertical="center" wrapText="1"/>
      <protection locked="0"/>
    </xf>
    <xf numFmtId="0" fontId="0" fillId="23" borderId="84" xfId="0" applyFill="1" applyBorder="1" applyAlignment="1">
      <alignment horizontal="left" vertical="center" wrapText="1"/>
    </xf>
    <xf numFmtId="0" fontId="0" fillId="0" borderId="85" xfId="0" applyBorder="1" applyAlignment="1">
      <alignment horizontal="left" vertical="center" wrapText="1"/>
    </xf>
    <xf numFmtId="0" fontId="0" fillId="0" borderId="88" xfId="0" applyBorder="1" applyAlignment="1">
      <alignment horizontal="left" vertical="center" wrapText="1"/>
    </xf>
    <xf numFmtId="1" fontId="53" fillId="20" borderId="85" xfId="0" applyNumberFormat="1" applyFont="1" applyFill="1" applyBorder="1" applyAlignment="1" applyProtection="1">
      <alignment horizontal="center" vertical="center" wrapText="1"/>
      <protection locked="0"/>
    </xf>
    <xf numFmtId="0" fontId="0" fillId="20" borderId="85" xfId="0" applyFill="1" applyBorder="1" applyAlignment="1" applyProtection="1">
      <alignment horizontal="center" vertical="center" wrapText="1"/>
      <protection locked="0"/>
    </xf>
    <xf numFmtId="0" fontId="0" fillId="20" borderId="88" xfId="0" applyFill="1" applyBorder="1" applyAlignment="1" applyProtection="1">
      <alignment horizontal="center" vertical="center" wrapText="1"/>
      <protection locked="0"/>
    </xf>
    <xf numFmtId="0" fontId="0" fillId="20" borderId="89" xfId="0" applyFill="1" applyBorder="1" applyAlignment="1" applyProtection="1">
      <alignment horizontal="left" vertical="center" wrapText="1"/>
      <protection locked="0"/>
    </xf>
    <xf numFmtId="0" fontId="0" fillId="20" borderId="42" xfId="0" applyFill="1" applyBorder="1" applyAlignment="1" applyProtection="1">
      <alignment vertical="center" wrapText="1"/>
      <protection locked="0"/>
    </xf>
    <xf numFmtId="0" fontId="0" fillId="0" borderId="46" xfId="0" applyBorder="1" applyAlignment="1" applyProtection="1">
      <alignment horizontal="center" vertical="center" wrapText="1"/>
      <protection locked="0"/>
    </xf>
    <xf numFmtId="0" fontId="0" fillId="23" borderId="52" xfId="0" applyFill="1" applyBorder="1" applyAlignment="1">
      <alignment horizontal="center" vertical="center" wrapText="1"/>
    </xf>
    <xf numFmtId="0" fontId="57" fillId="23" borderId="63" xfId="0" applyFont="1" applyFill="1" applyBorder="1" applyAlignment="1">
      <alignment horizontal="center" vertical="center" wrapText="1"/>
    </xf>
    <xf numFmtId="0" fontId="57" fillId="0" borderId="64" xfId="0" applyFont="1" applyBorder="1" applyAlignment="1">
      <alignment horizontal="center" vertical="center" wrapText="1"/>
    </xf>
    <xf numFmtId="0" fontId="6" fillId="0" borderId="86" xfId="0" applyFont="1" applyBorder="1" applyAlignment="1">
      <alignment horizontal="center" vertical="center" wrapText="1"/>
    </xf>
    <xf numFmtId="0" fontId="53" fillId="20" borderId="10" xfId="0" applyFont="1" applyFill="1" applyBorder="1" applyAlignment="1" applyProtection="1">
      <alignment horizontal="center" vertical="center" wrapText="1"/>
      <protection locked="0"/>
    </xf>
    <xf numFmtId="0" fontId="53" fillId="20" borderId="26" xfId="0" applyFont="1" applyFill="1" applyBorder="1" applyAlignment="1" applyProtection="1">
      <alignment horizontal="center" vertical="center" wrapText="1"/>
      <protection locked="0"/>
    </xf>
    <xf numFmtId="0" fontId="57" fillId="23" borderId="84" xfId="0" applyFont="1" applyFill="1" applyBorder="1" applyAlignment="1">
      <alignment horizontal="center" vertical="center" wrapText="1"/>
    </xf>
    <xf numFmtId="0" fontId="47" fillId="23" borderId="31" xfId="0" applyFont="1" applyFill="1" applyBorder="1" applyAlignment="1">
      <alignment horizontal="left" vertical="center" wrapText="1"/>
    </xf>
    <xf numFmtId="0" fontId="47" fillId="23" borderId="32" xfId="0" applyFont="1" applyFill="1" applyBorder="1" applyAlignment="1">
      <alignment horizontal="left" vertical="center" wrapText="1"/>
    </xf>
    <xf numFmtId="0" fontId="47" fillId="23" borderId="40" xfId="0" applyFont="1" applyFill="1" applyBorder="1" applyAlignment="1">
      <alignment horizontal="left" vertical="center" wrapText="1"/>
    </xf>
    <xf numFmtId="0" fontId="0" fillId="23" borderId="80" xfId="0" applyFill="1" applyBorder="1" applyAlignment="1">
      <alignment horizontal="center" vertical="center" wrapText="1"/>
    </xf>
    <xf numFmtId="0" fontId="0" fillId="23" borderId="47" xfId="0" applyFill="1" applyBorder="1" applyAlignment="1">
      <alignment horizontal="center" vertical="center" wrapText="1"/>
    </xf>
    <xf numFmtId="0" fontId="0" fillId="23" borderId="16" xfId="0" applyFill="1" applyBorder="1" applyAlignment="1">
      <alignment horizontal="center" vertical="center" wrapText="1"/>
    </xf>
    <xf numFmtId="0" fontId="0" fillId="23" borderId="66" xfId="0" applyFill="1" applyBorder="1" applyAlignment="1">
      <alignment horizontal="center" vertical="center" wrapText="1"/>
    </xf>
    <xf numFmtId="0" fontId="0" fillId="23" borderId="14" xfId="0" applyFill="1" applyBorder="1" applyAlignment="1">
      <alignment horizontal="center" vertical="center" wrapText="1"/>
    </xf>
    <xf numFmtId="9" fontId="0" fillId="0" borderId="17" xfId="0" applyNumberFormat="1" applyBorder="1" applyAlignment="1" applyProtection="1">
      <alignment horizontal="center" vertical="center" wrapText="1"/>
      <protection locked="0"/>
    </xf>
    <xf numFmtId="9" fontId="0" fillId="0" borderId="11" xfId="0" applyNumberFormat="1" applyBorder="1" applyAlignment="1" applyProtection="1">
      <alignment horizontal="center" vertical="center" wrapText="1"/>
      <protection locked="0"/>
    </xf>
    <xf numFmtId="1" fontId="0" fillId="0" borderId="60" xfId="0" applyNumberFormat="1" applyBorder="1" applyAlignment="1" applyProtection="1">
      <alignment horizontal="center" vertical="center" wrapText="1"/>
      <protection locked="0"/>
    </xf>
    <xf numFmtId="1" fontId="0" fillId="0" borderId="41" xfId="0" applyNumberFormat="1" applyBorder="1" applyAlignment="1" applyProtection="1">
      <alignment horizontal="center" vertical="center" wrapText="1"/>
      <protection locked="0"/>
    </xf>
    <xf numFmtId="0" fontId="53" fillId="23" borderId="31" xfId="0" applyFont="1" applyFill="1" applyBorder="1" applyAlignment="1">
      <alignment horizontal="left" vertical="center" wrapText="1"/>
    </xf>
    <xf numFmtId="0" fontId="53" fillId="23" borderId="32" xfId="0" applyFont="1" applyFill="1" applyBorder="1" applyAlignment="1">
      <alignment horizontal="left" vertical="center" wrapText="1"/>
    </xf>
    <xf numFmtId="0" fontId="53" fillId="23" borderId="40" xfId="0" applyFont="1" applyFill="1" applyBorder="1" applyAlignment="1">
      <alignment horizontal="left" vertical="center" wrapText="1"/>
    </xf>
    <xf numFmtId="1" fontId="53" fillId="20" borderId="87" xfId="0" applyNumberFormat="1" applyFont="1" applyFill="1" applyBorder="1" applyAlignment="1" applyProtection="1">
      <alignment horizontal="center" vertical="center" wrapText="1"/>
      <protection locked="0"/>
    </xf>
    <xf numFmtId="4" fontId="58" fillId="0" borderId="85" xfId="0" applyNumberFormat="1" applyFont="1" applyBorder="1" applyAlignment="1" applyProtection="1">
      <alignment horizontal="center" vertical="center" wrapText="1"/>
      <protection locked="0"/>
    </xf>
    <xf numFmtId="0" fontId="0" fillId="0" borderId="66" xfId="0" applyBorder="1" applyAlignment="1">
      <alignment horizontal="center" vertical="center" wrapText="1"/>
    </xf>
    <xf numFmtId="0" fontId="0" fillId="0" borderId="56" xfId="0" applyBorder="1" applyAlignment="1">
      <alignment horizontal="center" vertical="center" wrapText="1"/>
    </xf>
    <xf numFmtId="0" fontId="0" fillId="0" borderId="14" xfId="0" applyBorder="1" applyAlignment="1">
      <alignment horizontal="center" vertical="center" wrapText="1"/>
    </xf>
    <xf numFmtId="0" fontId="53" fillId="23" borderId="80" xfId="0" applyFont="1" applyFill="1" applyBorder="1" applyAlignment="1">
      <alignment horizontal="center" vertical="center" wrapText="1"/>
    </xf>
    <xf numFmtId="0" fontId="0" fillId="0" borderId="47" xfId="0" applyBorder="1" applyAlignment="1">
      <alignment horizontal="center" vertical="center" wrapText="1"/>
    </xf>
    <xf numFmtId="0" fontId="0" fillId="0" borderId="16" xfId="0" applyBorder="1" applyAlignment="1">
      <alignment horizontal="center" vertical="center" wrapText="1"/>
    </xf>
    <xf numFmtId="0" fontId="0" fillId="0" borderId="47" xfId="0" applyBorder="1" applyAlignment="1" applyProtection="1">
      <alignment horizontal="left"/>
      <protection locked="0"/>
    </xf>
    <xf numFmtId="0" fontId="0" fillId="0" borderId="91" xfId="0" applyBorder="1" applyAlignment="1" applyProtection="1">
      <alignment horizontal="left"/>
      <protection locked="0"/>
    </xf>
    <xf numFmtId="0" fontId="0" fillId="0" borderId="0" xfId="0" applyAlignment="1" applyProtection="1">
      <alignment horizontal="left"/>
      <protection locked="0"/>
    </xf>
    <xf numFmtId="0" fontId="0" fillId="0" borderId="79" xfId="0" applyBorder="1" applyAlignment="1" applyProtection="1">
      <alignment horizontal="left"/>
      <protection locked="0"/>
    </xf>
    <xf numFmtId="0" fontId="0" fillId="0" borderId="37" xfId="0" applyBorder="1" applyAlignment="1" applyProtection="1">
      <alignment horizontal="left"/>
      <protection locked="0"/>
    </xf>
    <xf numFmtId="0" fontId="0" fillId="0" borderId="72" xfId="0" applyBorder="1" applyAlignment="1" applyProtection="1">
      <alignment horizontal="left"/>
      <protection locked="0"/>
    </xf>
    <xf numFmtId="0" fontId="0" fillId="0" borderId="82" xfId="0" applyBorder="1" applyAlignment="1" applyProtection="1">
      <alignment horizontal="left"/>
      <protection locked="0"/>
    </xf>
    <xf numFmtId="0" fontId="0" fillId="0" borderId="90" xfId="0" applyBorder="1" applyAlignment="1" applyProtection="1">
      <alignment horizontal="left"/>
      <protection locked="0"/>
    </xf>
    <xf numFmtId="4" fontId="2" fillId="23" borderId="60" xfId="0" applyNumberFormat="1" applyFont="1" applyFill="1" applyBorder="1" applyAlignment="1">
      <alignment horizontal="center" vertical="center" wrapText="1"/>
    </xf>
    <xf numFmtId="0" fontId="2" fillId="23" borderId="62" xfId="0" applyFont="1" applyFill="1" applyBorder="1" applyAlignment="1">
      <alignment horizontal="center" vertical="center" wrapText="1"/>
    </xf>
    <xf numFmtId="0" fontId="0" fillId="0" borderId="63" xfId="0" applyBorder="1" applyAlignment="1">
      <alignment horizontal="center"/>
    </xf>
    <xf numFmtId="0" fontId="0" fillId="0" borderId="12" xfId="0" applyBorder="1" applyAlignment="1">
      <alignment horizontal="center"/>
    </xf>
    <xf numFmtId="0" fontId="0" fillId="0" borderId="64" xfId="0" applyBorder="1" applyAlignment="1">
      <alignment horizontal="center"/>
    </xf>
    <xf numFmtId="0" fontId="53" fillId="0" borderId="77" xfId="0" applyFont="1" applyBorder="1" applyAlignment="1">
      <alignment horizontal="center" vertical="center" wrapText="1"/>
    </xf>
    <xf numFmtId="0" fontId="53" fillId="0" borderId="78" xfId="0" applyFont="1" applyBorder="1" applyAlignment="1">
      <alignment horizontal="center" vertical="center" wrapText="1"/>
    </xf>
    <xf numFmtId="0" fontId="0" fillId="20" borderId="84" xfId="0" applyFill="1" applyBorder="1" applyAlignment="1" applyProtection="1">
      <alignment horizontal="left" vertical="center" wrapText="1"/>
      <protection locked="0"/>
    </xf>
    <xf numFmtId="0" fontId="0" fillId="20" borderId="88" xfId="0" applyFill="1" applyBorder="1" applyAlignment="1" applyProtection="1">
      <alignment vertical="center" wrapText="1"/>
      <protection locked="0"/>
    </xf>
    <xf numFmtId="0" fontId="2" fillId="23" borderId="17" xfId="0" applyFont="1" applyFill="1" applyBorder="1" applyAlignment="1">
      <alignment horizontal="center" vertical="center" wrapText="1"/>
    </xf>
    <xf numFmtId="9" fontId="2" fillId="20" borderId="17" xfId="0" applyNumberFormat="1" applyFont="1" applyFill="1"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2" fillId="23" borderId="41" xfId="0" applyFont="1" applyFill="1" applyBorder="1" applyAlignment="1">
      <alignment horizontal="center" vertical="center" wrapText="1"/>
    </xf>
    <xf numFmtId="0" fontId="75" fillId="26" borderId="93" xfId="0" applyFont="1" applyFill="1" applyBorder="1" applyAlignment="1">
      <alignment horizontal="center" vertical="center" wrapText="1"/>
    </xf>
    <xf numFmtId="0" fontId="75" fillId="26" borderId="94" xfId="0" applyFont="1" applyFill="1" applyBorder="1" applyAlignment="1">
      <alignment horizontal="center" vertical="center" wrapText="1"/>
    </xf>
    <xf numFmtId="0" fontId="75" fillId="24" borderId="24" xfId="0" applyFont="1" applyFill="1" applyBorder="1" applyAlignment="1">
      <alignment horizontal="center" vertical="center" wrapText="1"/>
    </xf>
    <xf numFmtId="0" fontId="75" fillId="24" borderId="27" xfId="0" applyFont="1" applyFill="1" applyBorder="1" applyAlignment="1">
      <alignment horizontal="center" vertical="center" wrapText="1"/>
    </xf>
    <xf numFmtId="0" fontId="75" fillId="24" borderId="38" xfId="0" applyFont="1" applyFill="1" applyBorder="1" applyAlignment="1">
      <alignment horizontal="center" vertical="center" wrapText="1"/>
    </xf>
    <xf numFmtId="0" fontId="75" fillId="24" borderId="18" xfId="0" applyFont="1" applyFill="1" applyBorder="1" applyAlignment="1">
      <alignment horizontal="center" vertical="center" wrapText="1"/>
    </xf>
    <xf numFmtId="0" fontId="75" fillId="24" borderId="28" xfId="0" applyFont="1" applyFill="1" applyBorder="1" applyAlignment="1">
      <alignment horizontal="center" vertical="center" wrapText="1"/>
    </xf>
    <xf numFmtId="0" fontId="75" fillId="24" borderId="100" xfId="0" applyFont="1" applyFill="1" applyBorder="1" applyAlignment="1">
      <alignment horizontal="center" vertical="center" wrapText="1"/>
    </xf>
    <xf numFmtId="0" fontId="75" fillId="24" borderId="99" xfId="0" applyFont="1" applyFill="1" applyBorder="1" applyAlignment="1">
      <alignment horizontal="center" vertical="center" wrapText="1"/>
    </xf>
    <xf numFmtId="0" fontId="75" fillId="24" borderId="21" xfId="0" applyFont="1" applyFill="1" applyBorder="1" applyAlignment="1">
      <alignment horizontal="center" vertical="center" wrapText="1"/>
    </xf>
    <xf numFmtId="0" fontId="42" fillId="24" borderId="18" xfId="0" applyFont="1" applyFill="1" applyBorder="1" applyAlignment="1">
      <alignment horizontal="center" vertical="center" wrapText="1"/>
    </xf>
    <xf numFmtId="0" fontId="42" fillId="24" borderId="28" xfId="0" applyFont="1" applyFill="1" applyBorder="1" applyAlignment="1">
      <alignment horizontal="center" vertical="center" wrapText="1"/>
    </xf>
    <xf numFmtId="0" fontId="42" fillId="24" borderId="21" xfId="0" applyFont="1" applyFill="1" applyBorder="1" applyAlignment="1">
      <alignment horizontal="center" vertical="center" wrapText="1"/>
    </xf>
    <xf numFmtId="0" fontId="75" fillId="24" borderId="93" xfId="0" applyFont="1" applyFill="1" applyBorder="1" applyAlignment="1">
      <alignment horizontal="center" vertical="center" wrapText="1"/>
    </xf>
    <xf numFmtId="0" fontId="75" fillId="24" borderId="94" xfId="0" applyFont="1" applyFill="1" applyBorder="1" applyAlignment="1">
      <alignment horizontal="center" vertical="center" wrapText="1"/>
    </xf>
    <xf numFmtId="0" fontId="75" fillId="24" borderId="101" xfId="0" applyFont="1" applyFill="1" applyBorder="1" applyAlignment="1">
      <alignment horizontal="center" vertical="center" wrapText="1"/>
    </xf>
    <xf numFmtId="0" fontId="75" fillId="26" borderId="95" xfId="0" applyFont="1" applyFill="1" applyBorder="1" applyAlignment="1">
      <alignment horizontal="center" vertical="center" wrapText="1"/>
    </xf>
    <xf numFmtId="0" fontId="0" fillId="0" borderId="96" xfId="0" applyBorder="1" applyAlignment="1">
      <alignment horizontal="center" vertical="center" wrapText="1"/>
    </xf>
    <xf numFmtId="0" fontId="0" fillId="0" borderId="97" xfId="0" applyBorder="1" applyAlignment="1">
      <alignment horizontal="center" vertical="center" wrapText="1"/>
    </xf>
    <xf numFmtId="0" fontId="75" fillId="24" borderId="29" xfId="0" applyFont="1" applyFill="1" applyBorder="1" applyAlignment="1">
      <alignment horizontal="center" vertical="center" wrapText="1"/>
    </xf>
    <xf numFmtId="0" fontId="75" fillId="24" borderId="10" xfId="0" applyFont="1" applyFill="1" applyBorder="1" applyAlignment="1">
      <alignment horizontal="center" vertical="center" wrapText="1"/>
    </xf>
    <xf numFmtId="0" fontId="75" fillId="24" borderId="102" xfId="0" applyFont="1" applyFill="1" applyBorder="1" applyAlignment="1">
      <alignment horizontal="center" vertical="center" wrapText="1"/>
    </xf>
    <xf numFmtId="0" fontId="75" fillId="26" borderId="96" xfId="0" applyFont="1" applyFill="1" applyBorder="1" applyAlignment="1">
      <alignment horizontal="center" vertical="center" wrapText="1"/>
    </xf>
    <xf numFmtId="0" fontId="75" fillId="26" borderId="97" xfId="0" applyFont="1" applyFill="1" applyBorder="1" applyAlignment="1">
      <alignment horizontal="center" vertical="center" wrapText="1"/>
    </xf>
    <xf numFmtId="0" fontId="75" fillId="24" borderId="30" xfId="0" applyFont="1" applyFill="1" applyBorder="1" applyAlignment="1">
      <alignment horizontal="center" vertical="center" wrapText="1"/>
    </xf>
    <xf numFmtId="0" fontId="75" fillId="24" borderId="93" xfId="0" applyFont="1" applyFill="1" applyBorder="1" applyAlignment="1">
      <alignment vertical="center" wrapText="1"/>
    </xf>
    <xf numFmtId="0" fontId="75" fillId="24" borderId="98" xfId="0" applyFont="1" applyFill="1" applyBorder="1" applyAlignment="1">
      <alignment vertical="center" wrapText="1"/>
    </xf>
    <xf numFmtId="0" fontId="75" fillId="24" borderId="103" xfId="0" applyFont="1" applyFill="1" applyBorder="1" applyAlignment="1">
      <alignment vertical="center" wrapText="1"/>
    </xf>
    <xf numFmtId="0" fontId="75" fillId="26" borderId="104" xfId="0" applyFont="1" applyFill="1" applyBorder="1" applyAlignment="1">
      <alignment horizontal="center" vertical="center" wrapText="1"/>
    </xf>
    <xf numFmtId="0" fontId="75" fillId="26" borderId="103" xfId="0" applyFont="1" applyFill="1" applyBorder="1" applyAlignment="1">
      <alignment horizontal="center" vertical="center" wrapText="1"/>
    </xf>
    <xf numFmtId="0" fontId="60" fillId="0" borderId="0" xfId="0" applyFont="1" applyAlignment="1">
      <alignment horizontal="center" vertical="center"/>
    </xf>
    <xf numFmtId="0" fontId="0" fillId="0" borderId="0" xfId="0"/>
    <xf numFmtId="0" fontId="60" fillId="0" borderId="76" xfId="0" applyFont="1" applyBorder="1" applyAlignment="1">
      <alignment horizontal="center" vertical="center"/>
    </xf>
    <xf numFmtId="0" fontId="0" fillId="0" borderId="76" xfId="0" applyBorder="1"/>
    <xf numFmtId="0" fontId="75" fillId="26" borderId="20" xfId="0" applyFont="1" applyFill="1" applyBorder="1" applyAlignment="1">
      <alignment horizontal="center" vertical="center" wrapText="1"/>
    </xf>
    <xf numFmtId="0" fontId="75" fillId="26" borderId="23" xfId="0" applyFont="1" applyFill="1" applyBorder="1" applyAlignment="1">
      <alignment horizontal="center" vertical="center" wrapText="1"/>
    </xf>
  </cellXfs>
  <cellStyles count="26">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вод " xfId="7" builtinId="20" customBuiltin="1"/>
    <cellStyle name="Вывод" xfId="8" builtinId="21" customBuiltin="1"/>
    <cellStyle name="Вычисление" xfId="9" builtinId="22" customBuiltin="1"/>
    <cellStyle name="Гиперссылка" xfId="10" builtinId="8"/>
    <cellStyle name="Заголовок 1" xfId="11" builtinId="16" customBuiltin="1"/>
    <cellStyle name="Заголовок 2" xfId="12" builtinId="17" customBuiltin="1"/>
    <cellStyle name="Заголовок 3" xfId="13" builtinId="18" customBuiltin="1"/>
    <cellStyle name="Заголовок 4" xfId="14" builtinId="19" customBuiltin="1"/>
    <cellStyle name="Итог" xfId="15" builtinId="25" customBuiltin="1"/>
    <cellStyle name="Контрольная ячейка" xfId="16" builtinId="23" customBuiltin="1"/>
    <cellStyle name="Название" xfId="17" builtinId="15" customBuiltin="1"/>
    <cellStyle name="Нейтральный" xfId="18" builtinId="28" customBuiltin="1"/>
    <cellStyle name="Обычный" xfId="0" builtinId="0"/>
    <cellStyle name="Обычный 2" xfId="19" xr:uid="{800E6DF8-80DE-457E-BC4F-0348CDB54801}"/>
    <cellStyle name="Плохой" xfId="20" builtinId="27" customBuiltin="1"/>
    <cellStyle name="Пояснение" xfId="21" builtinId="53" customBuiltin="1"/>
    <cellStyle name="Примечание" xfId="22" builtinId="10" customBuiltin="1"/>
    <cellStyle name="Связанная ячейка" xfId="23" builtinId="24" customBuiltin="1"/>
    <cellStyle name="Текст предупреждения" xfId="24" builtinId="11" customBuiltin="1"/>
    <cellStyle name="Хороший" xfId="2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8F7A8-6257-46FF-B896-B7DFC9560502}">
  <sheetPr>
    <tabColor rgb="FFFF0000"/>
    <pageSetUpPr fitToPage="1"/>
  </sheetPr>
  <dimension ref="A1:AJ476"/>
  <sheetViews>
    <sheetView view="pageBreakPreview" topLeftCell="A261" zoomScaleNormal="90" zoomScaleSheetLayoutView="100" workbookViewId="0">
      <selection activeCell="I269" sqref="I269:L269"/>
    </sheetView>
  </sheetViews>
  <sheetFormatPr defaultColWidth="23.7109375" defaultRowHeight="12" customHeight="1" zeroHeight="1" x14ac:dyDescent="0.2"/>
  <cols>
    <col min="1" max="1" width="7.5703125" style="147" customWidth="1"/>
    <col min="2" max="2" width="6.85546875" style="147" customWidth="1"/>
    <col min="3" max="3" width="9.140625" style="147" customWidth="1"/>
    <col min="4" max="4" width="7.42578125" style="147" customWidth="1"/>
    <col min="5" max="5" width="8.42578125" style="147" customWidth="1"/>
    <col min="6" max="6" width="9.140625" style="147" customWidth="1"/>
    <col min="7" max="7" width="11.85546875" style="147" customWidth="1"/>
    <col min="8" max="8" width="10.42578125" style="147" customWidth="1"/>
    <col min="9" max="9" width="13.85546875" style="147" customWidth="1"/>
    <col min="10" max="10" width="10.28515625" style="147" customWidth="1"/>
    <col min="11" max="11" width="8.5703125" style="147" customWidth="1"/>
    <col min="12" max="12" width="9.140625" style="147" customWidth="1"/>
    <col min="13" max="36" width="9.140625" style="267" customWidth="1"/>
    <col min="37" max="149" width="9.140625" style="147" customWidth="1"/>
    <col min="150" max="16384" width="23.7109375" style="147"/>
  </cols>
  <sheetData>
    <row r="1" spans="1:12" ht="19.5" hidden="1" customHeight="1" x14ac:dyDescent="0.25">
      <c r="H1" s="266"/>
      <c r="I1" s="266"/>
      <c r="J1" s="266"/>
      <c r="K1" s="266"/>
      <c r="L1" s="266"/>
    </row>
    <row r="2" spans="1:12" ht="18" hidden="1" customHeight="1" x14ac:dyDescent="0.2">
      <c r="H2" s="268"/>
      <c r="I2" s="268"/>
      <c r="J2" s="268"/>
      <c r="K2" s="268"/>
      <c r="L2" s="268"/>
    </row>
    <row r="3" spans="1:12" ht="17.25" hidden="1" customHeight="1" x14ac:dyDescent="0.2">
      <c r="H3" s="268"/>
      <c r="I3" s="268"/>
      <c r="J3" s="268"/>
      <c r="K3" s="268"/>
      <c r="L3" s="268"/>
    </row>
    <row r="4" spans="1:12" ht="17.25" hidden="1" customHeight="1" x14ac:dyDescent="0.2">
      <c r="H4" s="268"/>
      <c r="I4" s="268"/>
      <c r="J4" s="268"/>
      <c r="K4" s="268"/>
      <c r="L4" s="268"/>
    </row>
    <row r="5" spans="1:12" ht="14.25" hidden="1" customHeight="1" x14ac:dyDescent="0.2">
      <c r="H5" s="268"/>
      <c r="I5" s="268"/>
      <c r="J5" s="268"/>
      <c r="K5" s="268"/>
      <c r="L5" s="268"/>
    </row>
    <row r="6" spans="1:12" ht="14.25" hidden="1" customHeight="1" x14ac:dyDescent="0.2">
      <c r="H6" s="269"/>
      <c r="I6" s="269"/>
      <c r="J6" s="269"/>
      <c r="K6" s="269"/>
      <c r="L6" s="269"/>
    </row>
    <row r="7" spans="1:12" ht="19.5" hidden="1" customHeight="1" x14ac:dyDescent="0.2">
      <c r="A7" s="267" t="s">
        <v>263</v>
      </c>
      <c r="B7" s="267"/>
      <c r="C7" s="267"/>
      <c r="D7" s="267"/>
      <c r="E7" s="267"/>
      <c r="F7" s="270">
        <v>42736</v>
      </c>
      <c r="H7" s="428"/>
      <c r="I7" s="428"/>
      <c r="J7" s="428"/>
      <c r="K7" s="428"/>
      <c r="L7" s="428"/>
    </row>
    <row r="8" spans="1:12" ht="12.75" hidden="1" x14ac:dyDescent="0.2">
      <c r="A8" s="267" t="s">
        <v>264</v>
      </c>
      <c r="B8" s="271" t="s">
        <v>278</v>
      </c>
      <c r="C8" s="271"/>
      <c r="D8" s="271"/>
      <c r="E8" s="271"/>
      <c r="F8" s="270">
        <v>42826</v>
      </c>
      <c r="H8" s="428"/>
      <c r="I8" s="428"/>
      <c r="J8" s="428"/>
      <c r="K8" s="428"/>
      <c r="L8" s="428"/>
    </row>
    <row r="9" spans="1:12" ht="12.75" hidden="1" x14ac:dyDescent="0.2">
      <c r="A9" s="267" t="s">
        <v>265</v>
      </c>
      <c r="B9" s="271" t="s">
        <v>279</v>
      </c>
      <c r="C9" s="271"/>
      <c r="D9" s="271"/>
      <c r="E9" s="271"/>
      <c r="F9" s="270">
        <v>42917</v>
      </c>
      <c r="H9" s="428"/>
      <c r="I9" s="428"/>
      <c r="J9" s="428"/>
      <c r="K9" s="428"/>
      <c r="L9" s="428"/>
    </row>
    <row r="10" spans="1:12" ht="12.75" hidden="1" x14ac:dyDescent="0.2">
      <c r="A10" s="267" t="s">
        <v>266</v>
      </c>
      <c r="B10" s="267" t="s">
        <v>304</v>
      </c>
      <c r="C10" s="267"/>
      <c r="D10" s="267"/>
      <c r="E10" s="267"/>
      <c r="F10" s="270">
        <v>43009</v>
      </c>
      <c r="H10" s="428"/>
      <c r="I10" s="428"/>
      <c r="J10" s="428"/>
      <c r="K10" s="428"/>
      <c r="L10" s="428"/>
    </row>
    <row r="11" spans="1:12" ht="12.75" hidden="1" x14ac:dyDescent="0.2">
      <c r="A11" s="267" t="s">
        <v>267</v>
      </c>
      <c r="B11" s="267" t="s">
        <v>305</v>
      </c>
      <c r="C11" s="267"/>
      <c r="D11" s="267"/>
      <c r="E11" s="267"/>
      <c r="F11" s="270">
        <v>43101</v>
      </c>
      <c r="H11" s="428"/>
      <c r="I11" s="428"/>
      <c r="J11" s="428"/>
      <c r="K11" s="428"/>
      <c r="L11" s="428"/>
    </row>
    <row r="12" spans="1:12" ht="12.75" x14ac:dyDescent="0.2">
      <c r="A12" s="429" t="s">
        <v>454</v>
      </c>
      <c r="B12" s="430"/>
      <c r="C12" s="430"/>
      <c r="D12" s="430"/>
      <c r="E12" s="430"/>
      <c r="F12" s="430"/>
      <c r="G12" s="430"/>
      <c r="H12" s="430"/>
      <c r="I12" s="430"/>
      <c r="J12" s="430"/>
      <c r="K12" s="430"/>
      <c r="L12" s="430"/>
    </row>
    <row r="13" spans="1:12" ht="12.75" x14ac:dyDescent="0.2">
      <c r="A13" s="430"/>
      <c r="B13" s="430"/>
      <c r="C13" s="430"/>
      <c r="D13" s="430"/>
      <c r="E13" s="430"/>
      <c r="F13" s="430"/>
      <c r="G13" s="430"/>
      <c r="H13" s="430"/>
      <c r="I13" s="430"/>
      <c r="J13" s="430"/>
      <c r="K13" s="430"/>
      <c r="L13" s="430"/>
    </row>
    <row r="14" spans="1:12" ht="12.75" x14ac:dyDescent="0.2">
      <c r="A14" s="430"/>
      <c r="B14" s="430"/>
      <c r="C14" s="430"/>
      <c r="D14" s="430"/>
      <c r="E14" s="430"/>
      <c r="F14" s="430"/>
      <c r="G14" s="430"/>
      <c r="H14" s="430"/>
      <c r="I14" s="430"/>
      <c r="J14" s="430"/>
      <c r="K14" s="430"/>
      <c r="L14" s="430"/>
    </row>
    <row r="15" spans="1:12" ht="93" customHeight="1" x14ac:dyDescent="0.2">
      <c r="A15" s="430"/>
      <c r="B15" s="430"/>
      <c r="C15" s="430"/>
      <c r="D15" s="430"/>
      <c r="E15" s="430"/>
      <c r="F15" s="430"/>
      <c r="G15" s="430"/>
      <c r="H15" s="430"/>
      <c r="I15" s="430"/>
      <c r="J15" s="430"/>
      <c r="K15" s="430"/>
      <c r="L15" s="430"/>
    </row>
    <row r="16" spans="1:12" ht="25.5" x14ac:dyDescent="0.35">
      <c r="A16" s="442" t="s">
        <v>455</v>
      </c>
      <c r="B16" s="442"/>
      <c r="C16" s="442"/>
      <c r="D16" s="442"/>
      <c r="E16" s="442"/>
      <c r="F16" s="442"/>
      <c r="G16" s="442"/>
      <c r="H16" s="442"/>
      <c r="I16" s="442"/>
      <c r="J16" s="442"/>
      <c r="K16" s="442"/>
      <c r="L16" s="442"/>
    </row>
    <row r="17" spans="1:12" ht="34.5" customHeight="1" x14ac:dyDescent="0.2">
      <c r="A17" s="437" t="s">
        <v>456</v>
      </c>
      <c r="B17" s="437"/>
      <c r="C17" s="437"/>
      <c r="D17" s="437"/>
      <c r="E17" s="437"/>
      <c r="F17" s="437"/>
      <c r="G17" s="437"/>
      <c r="H17" s="437"/>
      <c r="I17" s="437"/>
      <c r="J17" s="437"/>
      <c r="K17" s="437"/>
      <c r="L17" s="437"/>
    </row>
    <row r="18" spans="1:12" ht="10.5" customHeight="1" x14ac:dyDescent="0.2">
      <c r="A18" s="385"/>
      <c r="B18" s="385"/>
      <c r="C18" s="385"/>
      <c r="D18" s="385"/>
      <c r="E18" s="385"/>
      <c r="F18" s="385"/>
      <c r="G18" s="385"/>
      <c r="H18" s="385"/>
      <c r="I18" s="385"/>
      <c r="J18" s="385"/>
      <c r="K18" s="385"/>
      <c r="L18" s="385"/>
    </row>
    <row r="19" spans="1:12" ht="3.75" hidden="1" customHeight="1" x14ac:dyDescent="0.2">
      <c r="A19" s="385"/>
      <c r="B19" s="385"/>
      <c r="C19" s="385"/>
      <c r="D19" s="385"/>
      <c r="E19" s="385"/>
      <c r="F19" s="385"/>
      <c r="G19" s="385"/>
      <c r="H19" s="385"/>
      <c r="I19" s="385"/>
      <c r="J19" s="385"/>
      <c r="K19" s="385"/>
      <c r="L19" s="385"/>
    </row>
    <row r="20" spans="1:12" ht="12.75" x14ac:dyDescent="0.2">
      <c r="A20" s="421" t="s">
        <v>372</v>
      </c>
      <c r="B20" s="421"/>
      <c r="C20" s="421"/>
      <c r="D20" s="421"/>
      <c r="E20" s="421"/>
      <c r="F20" s="421"/>
      <c r="G20" s="421"/>
      <c r="H20" s="421"/>
      <c r="I20" s="421"/>
      <c r="J20" s="421"/>
      <c r="K20" s="421"/>
      <c r="L20" s="421"/>
    </row>
    <row r="21" spans="1:12" ht="10.5" customHeight="1" x14ac:dyDescent="0.2">
      <c r="A21" s="364"/>
      <c r="B21" s="364"/>
      <c r="C21" s="364"/>
      <c r="D21" s="364"/>
      <c r="E21" s="364"/>
      <c r="F21" s="364"/>
      <c r="G21" s="364"/>
      <c r="H21" s="364"/>
      <c r="I21" s="364"/>
      <c r="J21" s="364"/>
      <c r="K21" s="364"/>
      <c r="L21" s="364"/>
    </row>
    <row r="22" spans="1:12" ht="12.75" hidden="1" x14ac:dyDescent="0.2">
      <c r="A22" s="364"/>
      <c r="B22" s="364"/>
      <c r="C22" s="364"/>
      <c r="D22" s="364"/>
      <c r="E22" s="364"/>
      <c r="F22" s="364"/>
      <c r="G22" s="364"/>
      <c r="H22" s="364"/>
      <c r="I22" s="364"/>
      <c r="J22" s="364"/>
      <c r="K22" s="364"/>
      <c r="L22" s="364"/>
    </row>
    <row r="23" spans="1:12" ht="12.75" x14ac:dyDescent="0.2">
      <c r="A23" s="437" t="s">
        <v>277</v>
      </c>
      <c r="B23" s="437"/>
      <c r="C23" s="437"/>
      <c r="D23" s="437"/>
      <c r="E23" s="437"/>
      <c r="F23" s="437"/>
      <c r="G23" s="364"/>
      <c r="H23" s="364"/>
      <c r="I23" s="364"/>
      <c r="J23" s="364"/>
      <c r="K23" s="364"/>
      <c r="L23" s="364"/>
    </row>
    <row r="24" spans="1:12" ht="31.5" customHeight="1" x14ac:dyDescent="0.2">
      <c r="A24" s="371" t="s">
        <v>658</v>
      </c>
      <c r="B24" s="372"/>
      <c r="C24" s="372"/>
      <c r="D24" s="372"/>
      <c r="E24" s="372"/>
      <c r="F24" s="373"/>
      <c r="G24" s="365"/>
      <c r="H24" s="366"/>
      <c r="I24" s="366"/>
      <c r="J24" s="366"/>
      <c r="K24" s="366"/>
      <c r="L24" s="367"/>
    </row>
    <row r="25" spans="1:12" ht="39" customHeight="1" x14ac:dyDescent="0.2">
      <c r="A25" s="371" t="s">
        <v>659</v>
      </c>
      <c r="B25" s="372"/>
      <c r="C25" s="372"/>
      <c r="D25" s="372"/>
      <c r="E25" s="372"/>
      <c r="F25" s="373"/>
      <c r="G25" s="365"/>
      <c r="H25" s="366"/>
      <c r="I25" s="366"/>
      <c r="J25" s="366"/>
      <c r="K25" s="366"/>
      <c r="L25" s="367"/>
    </row>
    <row r="26" spans="1:12" ht="16.5" customHeight="1" x14ac:dyDescent="0.2">
      <c r="A26" s="437" t="s">
        <v>373</v>
      </c>
      <c r="B26" s="437"/>
      <c r="C26" s="437"/>
      <c r="D26" s="437"/>
      <c r="E26" s="437"/>
      <c r="F26" s="437"/>
      <c r="G26" s="437"/>
      <c r="H26" s="437"/>
      <c r="I26" s="437"/>
      <c r="J26" s="437"/>
      <c r="K26" s="437"/>
      <c r="L26" s="437"/>
    </row>
    <row r="27" spans="1:12" ht="15" customHeight="1" x14ac:dyDescent="0.2">
      <c r="A27" s="437"/>
      <c r="B27" s="437"/>
      <c r="C27" s="437"/>
      <c r="D27" s="437"/>
      <c r="E27" s="437"/>
      <c r="F27" s="437"/>
      <c r="G27" s="437"/>
      <c r="H27" s="437"/>
      <c r="I27" s="437"/>
      <c r="J27" s="437"/>
      <c r="K27" s="437"/>
      <c r="L27" s="437"/>
    </row>
    <row r="28" spans="1:12" ht="25.15" customHeight="1" x14ac:dyDescent="0.2">
      <c r="A28" s="431" t="s">
        <v>342</v>
      </c>
      <c r="B28" s="432"/>
      <c r="C28" s="432"/>
      <c r="D28" s="432"/>
      <c r="E28" s="432"/>
      <c r="F28" s="433"/>
      <c r="G28" s="364"/>
      <c r="H28" s="364"/>
      <c r="I28" s="364"/>
      <c r="J28" s="364"/>
      <c r="K28" s="364"/>
      <c r="L28" s="364"/>
    </row>
    <row r="29" spans="1:12" ht="2.25" customHeight="1" x14ac:dyDescent="0.2">
      <c r="A29" s="434"/>
      <c r="B29" s="435"/>
      <c r="C29" s="435"/>
      <c r="D29" s="435"/>
      <c r="E29" s="435"/>
      <c r="F29" s="436"/>
      <c r="G29" s="364"/>
      <c r="H29" s="364"/>
      <c r="I29" s="364"/>
      <c r="J29" s="364"/>
      <c r="K29" s="364"/>
      <c r="L29" s="364"/>
    </row>
    <row r="30" spans="1:12" ht="15" customHeight="1" x14ac:dyDescent="0.2">
      <c r="A30" s="421" t="s">
        <v>396</v>
      </c>
      <c r="B30" s="421"/>
      <c r="C30" s="421"/>
      <c r="D30" s="421"/>
      <c r="E30" s="421"/>
      <c r="F30" s="421"/>
      <c r="G30" s="420"/>
      <c r="H30" s="420"/>
      <c r="I30" s="420"/>
      <c r="J30" s="420"/>
      <c r="K30" s="420"/>
      <c r="L30" s="420"/>
    </row>
    <row r="31" spans="1:12" ht="15" customHeight="1" x14ac:dyDescent="0.2">
      <c r="A31" s="375" t="s">
        <v>397</v>
      </c>
      <c r="B31" s="418"/>
      <c r="C31" s="418"/>
      <c r="D31" s="418"/>
      <c r="E31" s="418"/>
      <c r="F31" s="419"/>
      <c r="G31" s="365"/>
      <c r="H31" s="368"/>
      <c r="I31" s="368"/>
      <c r="J31" s="368"/>
      <c r="K31" s="368"/>
      <c r="L31" s="369"/>
    </row>
    <row r="32" spans="1:12" ht="47.25" customHeight="1" x14ac:dyDescent="0.2">
      <c r="A32" s="375" t="s">
        <v>452</v>
      </c>
      <c r="B32" s="418"/>
      <c r="C32" s="418"/>
      <c r="D32" s="418"/>
      <c r="E32" s="418"/>
      <c r="F32" s="419"/>
      <c r="G32" s="365"/>
      <c r="H32" s="368"/>
      <c r="I32" s="368"/>
      <c r="J32" s="368"/>
      <c r="K32" s="368"/>
      <c r="L32" s="369"/>
    </row>
    <row r="33" spans="1:12" ht="15" customHeight="1" x14ac:dyDescent="0.2">
      <c r="A33" s="378" t="s">
        <v>398</v>
      </c>
      <c r="B33" s="438"/>
      <c r="C33" s="438"/>
      <c r="D33" s="438"/>
      <c r="E33" s="438"/>
      <c r="F33" s="438"/>
      <c r="G33" s="439"/>
      <c r="H33" s="386" t="s">
        <v>399</v>
      </c>
      <c r="I33" s="387"/>
      <c r="J33" s="387"/>
      <c r="K33" s="387"/>
      <c r="L33" s="388"/>
    </row>
    <row r="34" spans="1:12" ht="15" customHeight="1" x14ac:dyDescent="0.2">
      <c r="A34" s="361"/>
      <c r="B34" s="440"/>
      <c r="C34" s="440"/>
      <c r="D34" s="440"/>
      <c r="E34" s="440"/>
      <c r="F34" s="440"/>
      <c r="G34" s="441"/>
      <c r="H34" s="365"/>
      <c r="I34" s="368"/>
      <c r="J34" s="368"/>
      <c r="K34" s="368"/>
      <c r="L34" s="369"/>
    </row>
    <row r="35" spans="1:12" ht="15" customHeight="1" x14ac:dyDescent="0.2">
      <c r="A35" s="378" t="s">
        <v>397</v>
      </c>
      <c r="B35" s="438"/>
      <c r="C35" s="438"/>
      <c r="D35" s="438"/>
      <c r="E35" s="438"/>
      <c r="F35" s="438"/>
      <c r="G35" s="439"/>
      <c r="H35" s="386" t="s">
        <v>397</v>
      </c>
      <c r="I35" s="387"/>
      <c r="J35" s="387"/>
      <c r="K35" s="387"/>
      <c r="L35" s="388"/>
    </row>
    <row r="36" spans="1:12" ht="15" customHeight="1" x14ac:dyDescent="0.2">
      <c r="A36" s="361"/>
      <c r="B36" s="426"/>
      <c r="C36" s="426"/>
      <c r="D36" s="426"/>
      <c r="E36" s="426"/>
      <c r="F36" s="426"/>
      <c r="G36" s="427"/>
      <c r="H36" s="365"/>
      <c r="I36" s="368"/>
      <c r="J36" s="368"/>
      <c r="K36" s="368"/>
      <c r="L36" s="369"/>
    </row>
    <row r="37" spans="1:12" ht="12.75" x14ac:dyDescent="0.2">
      <c r="A37" s="421" t="s">
        <v>453</v>
      </c>
      <c r="B37" s="421"/>
      <c r="C37" s="421"/>
      <c r="D37" s="421"/>
      <c r="E37" s="421"/>
      <c r="F37" s="421"/>
      <c r="G37" s="421"/>
      <c r="H37" s="421"/>
      <c r="I37" s="421"/>
      <c r="J37" s="421"/>
      <c r="K37" s="421"/>
      <c r="L37" s="421"/>
    </row>
    <row r="38" spans="1:12" ht="19.5" customHeight="1" x14ac:dyDescent="0.2">
      <c r="A38" s="364"/>
      <c r="B38" s="364"/>
      <c r="C38" s="364"/>
      <c r="D38" s="364"/>
      <c r="E38" s="364"/>
      <c r="F38" s="364"/>
      <c r="G38" s="364"/>
      <c r="H38" s="364"/>
      <c r="I38" s="364"/>
      <c r="J38" s="364"/>
      <c r="K38" s="364"/>
      <c r="L38" s="364"/>
    </row>
    <row r="39" spans="1:12" ht="12.75" customHeight="1" x14ac:dyDescent="0.2">
      <c r="A39" s="421" t="s">
        <v>280</v>
      </c>
      <c r="B39" s="421"/>
      <c r="C39" s="421"/>
      <c r="D39" s="421"/>
      <c r="E39" s="421"/>
      <c r="F39" s="421"/>
      <c r="G39" s="421"/>
      <c r="H39" s="421"/>
      <c r="I39" s="421"/>
      <c r="J39" s="421"/>
      <c r="K39" s="421"/>
      <c r="L39" s="421"/>
    </row>
    <row r="40" spans="1:12" ht="12.75" x14ac:dyDescent="0.2">
      <c r="A40" s="421"/>
      <c r="B40" s="421"/>
      <c r="C40" s="421"/>
      <c r="D40" s="421"/>
      <c r="E40" s="421"/>
      <c r="F40" s="421"/>
      <c r="G40" s="421"/>
      <c r="H40" s="421"/>
      <c r="I40" s="421"/>
      <c r="J40" s="421"/>
      <c r="K40" s="421"/>
      <c r="L40" s="421"/>
    </row>
    <row r="41" spans="1:12" ht="15" customHeight="1" x14ac:dyDescent="0.2">
      <c r="A41" s="364"/>
      <c r="B41" s="364"/>
      <c r="C41" s="364"/>
      <c r="D41" s="364"/>
      <c r="E41" s="364"/>
      <c r="F41" s="364"/>
      <c r="G41" s="364"/>
      <c r="H41" s="364"/>
      <c r="I41" s="364"/>
      <c r="J41" s="364"/>
      <c r="K41" s="364"/>
      <c r="L41" s="364"/>
    </row>
    <row r="42" spans="1:12" ht="15" customHeight="1" x14ac:dyDescent="0.2">
      <c r="A42" s="421" t="s">
        <v>309</v>
      </c>
      <c r="B42" s="421"/>
      <c r="C42" s="421"/>
      <c r="D42" s="421"/>
      <c r="E42" s="421"/>
      <c r="F42" s="421"/>
      <c r="G42" s="364"/>
      <c r="H42" s="364"/>
      <c r="I42" s="364"/>
      <c r="J42" s="364"/>
      <c r="K42" s="364"/>
      <c r="L42" s="364"/>
    </row>
    <row r="43" spans="1:12" ht="30" customHeight="1" x14ac:dyDescent="0.2">
      <c r="A43" s="375" t="s">
        <v>412</v>
      </c>
      <c r="B43" s="397"/>
      <c r="C43" s="397"/>
      <c r="D43" s="397"/>
      <c r="E43" s="397"/>
      <c r="F43" s="397"/>
      <c r="G43" s="418"/>
      <c r="H43" s="418"/>
      <c r="I43" s="418"/>
      <c r="J43" s="418"/>
      <c r="K43" s="418"/>
      <c r="L43" s="419"/>
    </row>
    <row r="44" spans="1:12" ht="26.25" customHeight="1" x14ac:dyDescent="0.2">
      <c r="A44" s="378" t="s">
        <v>409</v>
      </c>
      <c r="B44" s="379"/>
      <c r="C44" s="379"/>
      <c r="D44" s="379"/>
      <c r="E44" s="380"/>
      <c r="F44" s="150" t="s">
        <v>410</v>
      </c>
      <c r="G44" s="386" t="s">
        <v>411</v>
      </c>
      <c r="H44" s="387"/>
      <c r="I44" s="387"/>
      <c r="J44" s="387"/>
      <c r="K44" s="387"/>
      <c r="L44" s="388"/>
    </row>
    <row r="45" spans="1:12" ht="12.75" customHeight="1" x14ac:dyDescent="0.2">
      <c r="A45" s="365"/>
      <c r="B45" s="374"/>
      <c r="C45" s="374"/>
      <c r="D45" s="374"/>
      <c r="E45" s="384"/>
      <c r="F45" s="245"/>
      <c r="G45" s="365"/>
      <c r="H45" s="374"/>
      <c r="I45" s="374"/>
      <c r="J45" s="374"/>
      <c r="K45" s="374"/>
      <c r="L45" s="384"/>
    </row>
    <row r="46" spans="1:12" ht="12.75" customHeight="1" x14ac:dyDescent="0.2">
      <c r="A46" s="365"/>
      <c r="B46" s="374"/>
      <c r="C46" s="374"/>
      <c r="D46" s="374"/>
      <c r="E46" s="384"/>
      <c r="F46" s="245"/>
      <c r="G46" s="365"/>
      <c r="H46" s="374"/>
      <c r="I46" s="374"/>
      <c r="J46" s="374"/>
      <c r="K46" s="374"/>
      <c r="L46" s="384"/>
    </row>
    <row r="47" spans="1:12" ht="12.75" customHeight="1" x14ac:dyDescent="0.2">
      <c r="A47" s="365"/>
      <c r="B47" s="374"/>
      <c r="C47" s="374"/>
      <c r="D47" s="374"/>
      <c r="E47" s="384"/>
      <c r="F47" s="245"/>
      <c r="G47" s="365"/>
      <c r="H47" s="374"/>
      <c r="I47" s="374"/>
      <c r="J47" s="374"/>
      <c r="K47" s="374"/>
      <c r="L47" s="384"/>
    </row>
    <row r="48" spans="1:12" ht="12" customHeight="1" x14ac:dyDescent="0.2">
      <c r="A48" s="365"/>
      <c r="B48" s="374"/>
      <c r="C48" s="374"/>
      <c r="D48" s="374"/>
      <c r="E48" s="384"/>
      <c r="F48" s="245"/>
      <c r="G48" s="365"/>
      <c r="H48" s="374"/>
      <c r="I48" s="374"/>
      <c r="J48" s="374"/>
      <c r="K48" s="374"/>
      <c r="L48" s="384"/>
    </row>
    <row r="49" spans="1:36" ht="10.5" customHeight="1" x14ac:dyDescent="0.2">
      <c r="A49" s="365"/>
      <c r="B49" s="374"/>
      <c r="C49" s="374"/>
      <c r="D49" s="374"/>
      <c r="E49" s="384"/>
      <c r="F49" s="245"/>
      <c r="G49" s="365"/>
      <c r="H49" s="374"/>
      <c r="I49" s="374"/>
      <c r="J49" s="374"/>
      <c r="K49" s="374"/>
      <c r="L49" s="384"/>
    </row>
    <row r="50" spans="1:36" ht="12.75" customHeight="1" x14ac:dyDescent="0.2">
      <c r="A50" s="365"/>
      <c r="B50" s="374"/>
      <c r="C50" s="374"/>
      <c r="D50" s="374"/>
      <c r="E50" s="384"/>
      <c r="F50" s="245"/>
      <c r="G50" s="365"/>
      <c r="H50" s="374"/>
      <c r="I50" s="374"/>
      <c r="J50" s="374"/>
      <c r="K50" s="374"/>
      <c r="L50" s="384"/>
    </row>
    <row r="51" spans="1:36" ht="13.5" customHeight="1" x14ac:dyDescent="0.2">
      <c r="A51" s="365"/>
      <c r="B51" s="374"/>
      <c r="C51" s="374"/>
      <c r="D51" s="374"/>
      <c r="E51" s="384"/>
      <c r="F51" s="245"/>
      <c r="G51" s="365"/>
      <c r="H51" s="374"/>
      <c r="I51" s="374"/>
      <c r="J51" s="374"/>
      <c r="K51" s="374"/>
      <c r="L51" s="384"/>
    </row>
    <row r="52" spans="1:36" ht="13.5" customHeight="1" x14ac:dyDescent="0.2">
      <c r="A52" s="361"/>
      <c r="B52" s="362"/>
      <c r="C52" s="362"/>
      <c r="D52" s="362"/>
      <c r="E52" s="363"/>
      <c r="F52" s="166"/>
      <c r="G52" s="365"/>
      <c r="H52" s="374"/>
      <c r="I52" s="374"/>
      <c r="J52" s="374"/>
      <c r="K52" s="374"/>
      <c r="L52" s="384"/>
    </row>
    <row r="53" spans="1:36" s="273" customFormat="1" ht="12.75" customHeight="1" x14ac:dyDescent="0.2">
      <c r="A53" s="361"/>
      <c r="B53" s="362"/>
      <c r="C53" s="362"/>
      <c r="D53" s="362"/>
      <c r="E53" s="363"/>
      <c r="F53" s="166"/>
      <c r="G53" s="365"/>
      <c r="H53" s="374"/>
      <c r="I53" s="374"/>
      <c r="J53" s="374"/>
      <c r="K53" s="374"/>
      <c r="L53" s="384"/>
      <c r="M53" s="272"/>
      <c r="N53" s="272"/>
      <c r="O53" s="272"/>
      <c r="P53" s="272"/>
      <c r="Q53" s="272"/>
      <c r="R53" s="272"/>
      <c r="S53" s="272"/>
      <c r="T53" s="272"/>
      <c r="U53" s="272"/>
      <c r="V53" s="272"/>
      <c r="W53" s="272"/>
      <c r="X53" s="272"/>
      <c r="Y53" s="272"/>
      <c r="Z53" s="272"/>
      <c r="AA53" s="272"/>
      <c r="AB53" s="272"/>
      <c r="AC53" s="272"/>
      <c r="AD53" s="272"/>
      <c r="AE53" s="272"/>
      <c r="AF53" s="272"/>
      <c r="AG53" s="272"/>
      <c r="AH53" s="272"/>
      <c r="AI53" s="272"/>
      <c r="AJ53" s="272"/>
    </row>
    <row r="54" spans="1:36" s="273" customFormat="1" ht="35.450000000000003" customHeight="1" x14ac:dyDescent="0.2">
      <c r="A54" s="375" t="s">
        <v>417</v>
      </c>
      <c r="B54" s="376"/>
      <c r="C54" s="376"/>
      <c r="D54" s="376"/>
      <c r="E54" s="376"/>
      <c r="F54" s="377"/>
      <c r="G54" s="365"/>
      <c r="H54" s="366"/>
      <c r="I54" s="366"/>
      <c r="J54" s="366"/>
      <c r="K54" s="366"/>
      <c r="L54" s="367"/>
      <c r="M54" s="272"/>
      <c r="N54" s="272"/>
      <c r="O54" s="272"/>
      <c r="P54" s="272"/>
      <c r="Q54" s="272"/>
      <c r="R54" s="272"/>
      <c r="S54" s="272"/>
      <c r="T54" s="272"/>
      <c r="U54" s="272"/>
      <c r="V54" s="272"/>
      <c r="W54" s="272"/>
      <c r="X54" s="272"/>
      <c r="Y54" s="272"/>
      <c r="Z54" s="272"/>
      <c r="AA54" s="272"/>
      <c r="AB54" s="272"/>
      <c r="AC54" s="272"/>
      <c r="AD54" s="272"/>
      <c r="AE54" s="272"/>
      <c r="AF54" s="272"/>
      <c r="AG54" s="272"/>
      <c r="AH54" s="272"/>
      <c r="AI54" s="272"/>
      <c r="AJ54" s="272"/>
    </row>
    <row r="55" spans="1:36" ht="13.5" customHeight="1" x14ac:dyDescent="0.2">
      <c r="A55" s="421" t="s">
        <v>413</v>
      </c>
      <c r="B55" s="421"/>
      <c r="C55" s="421"/>
      <c r="D55" s="421"/>
      <c r="E55" s="421"/>
      <c r="F55" s="421"/>
      <c r="G55" s="446"/>
      <c r="H55" s="374"/>
      <c r="I55" s="374"/>
      <c r="J55" s="374"/>
      <c r="K55" s="374"/>
      <c r="L55" s="384"/>
    </row>
    <row r="56" spans="1:36" ht="36.6" customHeight="1" x14ac:dyDescent="0.2">
      <c r="A56" s="437" t="s">
        <v>281</v>
      </c>
      <c r="B56" s="437"/>
      <c r="C56" s="437"/>
      <c r="D56" s="437"/>
      <c r="E56" s="437"/>
      <c r="F56" s="437"/>
      <c r="G56" s="364"/>
      <c r="H56" s="364"/>
      <c r="I56" s="364"/>
      <c r="J56" s="364"/>
      <c r="K56" s="364"/>
      <c r="L56" s="364"/>
    </row>
    <row r="57" spans="1:36" ht="31.9" customHeight="1" x14ac:dyDescent="0.2">
      <c r="A57" s="371" t="s">
        <v>385</v>
      </c>
      <c r="B57" s="418"/>
      <c r="C57" s="418"/>
      <c r="D57" s="418"/>
      <c r="E57" s="418"/>
      <c r="F57" s="419"/>
      <c r="G57" s="365"/>
      <c r="H57" s="368"/>
      <c r="I57" s="368"/>
      <c r="J57" s="368"/>
      <c r="K57" s="368"/>
      <c r="L57" s="369"/>
    </row>
    <row r="58" spans="1:36" ht="14.25" customHeight="1" x14ac:dyDescent="0.2">
      <c r="A58" s="371" t="s">
        <v>400</v>
      </c>
      <c r="B58" s="418"/>
      <c r="C58" s="418"/>
      <c r="D58" s="418"/>
      <c r="E58" s="418"/>
      <c r="F58" s="418"/>
      <c r="G58" s="443"/>
      <c r="H58" s="443"/>
      <c r="I58" s="443"/>
      <c r="J58" s="443"/>
      <c r="K58" s="443"/>
      <c r="L58" s="444"/>
    </row>
    <row r="59" spans="1:36" ht="28.5" customHeight="1" x14ac:dyDescent="0.2">
      <c r="A59" s="381" t="s">
        <v>401</v>
      </c>
      <c r="B59" s="382"/>
      <c r="C59" s="382"/>
      <c r="D59" s="382"/>
      <c r="E59" s="383"/>
      <c r="F59" s="360" t="s">
        <v>402</v>
      </c>
      <c r="G59" s="360"/>
      <c r="H59" s="360"/>
      <c r="I59" s="360"/>
      <c r="J59" s="422" t="s">
        <v>403</v>
      </c>
      <c r="K59" s="422"/>
      <c r="L59" s="423"/>
    </row>
    <row r="60" spans="1:36" ht="24.75" customHeight="1" x14ac:dyDescent="0.2">
      <c r="A60" s="365"/>
      <c r="B60" s="374"/>
      <c r="C60" s="368"/>
      <c r="D60" s="368"/>
      <c r="E60" s="369"/>
      <c r="F60" s="385"/>
      <c r="G60" s="385"/>
      <c r="H60" s="385"/>
      <c r="I60" s="385"/>
      <c r="J60" s="370"/>
      <c r="K60" s="368"/>
      <c r="L60" s="369"/>
    </row>
    <row r="61" spans="1:36" ht="30" customHeight="1" x14ac:dyDescent="0.2">
      <c r="A61" s="365"/>
      <c r="B61" s="374"/>
      <c r="C61" s="368"/>
      <c r="D61" s="368"/>
      <c r="E61" s="369"/>
      <c r="F61" s="385"/>
      <c r="G61" s="385"/>
      <c r="H61" s="385"/>
      <c r="I61" s="385"/>
      <c r="J61" s="370"/>
      <c r="K61" s="368"/>
      <c r="L61" s="369"/>
    </row>
    <row r="62" spans="1:36" ht="31.5" customHeight="1" x14ac:dyDescent="0.2">
      <c r="A62" s="365"/>
      <c r="B62" s="374"/>
      <c r="C62" s="368"/>
      <c r="D62" s="368"/>
      <c r="E62" s="369"/>
      <c r="F62" s="385"/>
      <c r="G62" s="385"/>
      <c r="H62" s="385"/>
      <c r="I62" s="385"/>
      <c r="J62" s="370"/>
      <c r="K62" s="368"/>
      <c r="L62" s="369"/>
    </row>
    <row r="63" spans="1:36" ht="32.25" customHeight="1" x14ac:dyDescent="0.2">
      <c r="A63" s="365"/>
      <c r="B63" s="374"/>
      <c r="C63" s="368"/>
      <c r="D63" s="368"/>
      <c r="E63" s="369"/>
      <c r="F63" s="385"/>
      <c r="G63" s="385"/>
      <c r="H63" s="385"/>
      <c r="I63" s="385"/>
      <c r="J63" s="370"/>
      <c r="K63" s="368"/>
      <c r="L63" s="369"/>
    </row>
    <row r="64" spans="1:36" ht="28.5" customHeight="1" x14ac:dyDescent="0.2">
      <c r="A64" s="365"/>
      <c r="B64" s="374"/>
      <c r="C64" s="368"/>
      <c r="D64" s="368"/>
      <c r="E64" s="369"/>
      <c r="F64" s="385"/>
      <c r="G64" s="385"/>
      <c r="H64" s="385"/>
      <c r="I64" s="385"/>
      <c r="J64" s="370"/>
      <c r="K64" s="368"/>
      <c r="L64" s="369"/>
    </row>
    <row r="65" spans="1:17" ht="22.5" customHeight="1" x14ac:dyDescent="0.2">
      <c r="A65" s="365"/>
      <c r="B65" s="374"/>
      <c r="C65" s="368"/>
      <c r="D65" s="368"/>
      <c r="E65" s="369"/>
      <c r="F65" s="385"/>
      <c r="G65" s="385"/>
      <c r="H65" s="385"/>
      <c r="I65" s="385"/>
      <c r="J65" s="370"/>
      <c r="K65" s="368"/>
      <c r="L65" s="369"/>
    </row>
    <row r="66" spans="1:17" ht="14.25" customHeight="1" x14ac:dyDescent="0.2">
      <c r="A66" s="365"/>
      <c r="B66" s="374"/>
      <c r="C66" s="374"/>
      <c r="D66" s="374"/>
      <c r="E66" s="384"/>
      <c r="F66" s="370"/>
      <c r="G66" s="368"/>
      <c r="H66" s="368"/>
      <c r="I66" s="369"/>
      <c r="J66" s="370"/>
      <c r="K66" s="368"/>
      <c r="L66" s="369"/>
    </row>
    <row r="67" spans="1:17" ht="14.25" customHeight="1" x14ac:dyDescent="0.2">
      <c r="A67" s="365"/>
      <c r="B67" s="374"/>
      <c r="C67" s="368"/>
      <c r="D67" s="368"/>
      <c r="E67" s="369"/>
      <c r="F67" s="385"/>
      <c r="G67" s="385"/>
      <c r="H67" s="385"/>
      <c r="I67" s="385"/>
      <c r="J67" s="370"/>
      <c r="K67" s="368"/>
      <c r="L67" s="369"/>
    </row>
    <row r="68" spans="1:17" ht="14.25" customHeight="1" x14ac:dyDescent="0.2">
      <c r="A68" s="365"/>
      <c r="B68" s="374"/>
      <c r="C68" s="368"/>
      <c r="D68" s="368"/>
      <c r="E68" s="369"/>
      <c r="F68" s="385"/>
      <c r="G68" s="385"/>
      <c r="H68" s="385"/>
      <c r="I68" s="385"/>
      <c r="J68" s="370"/>
      <c r="K68" s="368"/>
      <c r="L68" s="369"/>
    </row>
    <row r="69" spans="1:17" ht="59.25" customHeight="1" x14ac:dyDescent="0.2">
      <c r="A69" s="371" t="s">
        <v>660</v>
      </c>
      <c r="B69" s="424"/>
      <c r="C69" s="424"/>
      <c r="D69" s="424"/>
      <c r="E69" s="424"/>
      <c r="F69" s="424"/>
      <c r="G69" s="424"/>
      <c r="H69" s="424"/>
      <c r="I69" s="424"/>
      <c r="J69" s="424"/>
      <c r="K69" s="424"/>
      <c r="L69" s="425"/>
    </row>
    <row r="70" spans="1:17" ht="78.75" customHeight="1" x14ac:dyDescent="0.2">
      <c r="A70" s="381" t="s">
        <v>404</v>
      </c>
      <c r="B70" s="382"/>
      <c r="C70" s="382"/>
      <c r="D70" s="382"/>
      <c r="E70" s="383"/>
      <c r="F70" s="381" t="s">
        <v>405</v>
      </c>
      <c r="G70" s="445"/>
      <c r="H70" s="248" t="s">
        <v>418</v>
      </c>
      <c r="I70" s="247" t="s">
        <v>419</v>
      </c>
      <c r="J70" s="381" t="s">
        <v>661</v>
      </c>
      <c r="K70" s="422"/>
      <c r="L70" s="423"/>
      <c r="N70" s="274"/>
    </row>
    <row r="71" spans="1:17" ht="32.25" customHeight="1" x14ac:dyDescent="0.2">
      <c r="A71" s="365"/>
      <c r="B71" s="374"/>
      <c r="C71" s="368"/>
      <c r="D71" s="368"/>
      <c r="E71" s="369"/>
      <c r="F71" s="370"/>
      <c r="G71" s="367"/>
      <c r="H71" s="154"/>
      <c r="I71" s="148"/>
      <c r="J71" s="370"/>
      <c r="K71" s="368"/>
      <c r="L71" s="369"/>
    </row>
    <row r="72" spans="1:17" ht="24" customHeight="1" x14ac:dyDescent="0.2">
      <c r="A72" s="365"/>
      <c r="B72" s="374"/>
      <c r="C72" s="368"/>
      <c r="D72" s="368"/>
      <c r="E72" s="369"/>
      <c r="F72" s="370"/>
      <c r="G72" s="367"/>
      <c r="H72" s="154"/>
      <c r="I72" s="148"/>
      <c r="J72" s="370"/>
      <c r="K72" s="368"/>
      <c r="L72" s="369"/>
    </row>
    <row r="73" spans="1:17" ht="24.75" customHeight="1" x14ac:dyDescent="0.2">
      <c r="A73" s="365"/>
      <c r="B73" s="374"/>
      <c r="C73" s="368"/>
      <c r="D73" s="368"/>
      <c r="E73" s="369"/>
      <c r="F73" s="370"/>
      <c r="G73" s="367"/>
      <c r="H73" s="154"/>
      <c r="I73" s="148"/>
      <c r="J73" s="370"/>
      <c r="K73" s="368"/>
      <c r="L73" s="369"/>
    </row>
    <row r="74" spans="1:17" ht="14.25" customHeight="1" x14ac:dyDescent="0.2">
      <c r="A74" s="365"/>
      <c r="B74" s="374"/>
      <c r="C74" s="368"/>
      <c r="D74" s="368"/>
      <c r="E74" s="369"/>
      <c r="F74" s="370"/>
      <c r="G74" s="367"/>
      <c r="H74" s="148"/>
      <c r="I74" s="148"/>
      <c r="J74" s="370"/>
      <c r="K74" s="368"/>
      <c r="L74" s="369"/>
    </row>
    <row r="75" spans="1:17" ht="14.25" customHeight="1" x14ac:dyDescent="0.2">
      <c r="A75" s="365"/>
      <c r="B75" s="374"/>
      <c r="C75" s="368"/>
      <c r="D75" s="368"/>
      <c r="E75" s="369"/>
      <c r="F75" s="370"/>
      <c r="G75" s="367"/>
      <c r="H75" s="148"/>
      <c r="I75" s="148"/>
      <c r="J75" s="370"/>
      <c r="K75" s="368"/>
      <c r="L75" s="369"/>
    </row>
    <row r="76" spans="1:17" ht="29.25" customHeight="1" x14ac:dyDescent="0.2">
      <c r="A76" s="437" t="s">
        <v>414</v>
      </c>
      <c r="B76" s="437"/>
      <c r="C76" s="437"/>
      <c r="D76" s="437"/>
      <c r="E76" s="437"/>
      <c r="F76" s="437"/>
      <c r="G76" s="477"/>
      <c r="H76" s="364"/>
      <c r="I76" s="364"/>
      <c r="J76" s="364"/>
      <c r="K76" s="364"/>
      <c r="L76" s="364"/>
      <c r="Q76" s="275"/>
    </row>
    <row r="77" spans="1:17" ht="25.5" customHeight="1" x14ac:dyDescent="0.2">
      <c r="A77" s="371" t="s">
        <v>415</v>
      </c>
      <c r="B77" s="418"/>
      <c r="C77" s="418"/>
      <c r="D77" s="418"/>
      <c r="E77" s="418"/>
      <c r="F77" s="419"/>
      <c r="G77" s="475"/>
      <c r="H77" s="368"/>
      <c r="I77" s="368"/>
      <c r="J77" s="368"/>
      <c r="K77" s="368"/>
      <c r="L77" s="369"/>
    </row>
    <row r="78" spans="1:17" ht="25.5" customHeight="1" x14ac:dyDescent="0.2">
      <c r="A78" s="437" t="s">
        <v>416</v>
      </c>
      <c r="B78" s="437"/>
      <c r="C78" s="437"/>
      <c r="D78" s="437"/>
      <c r="E78" s="437"/>
      <c r="F78" s="437"/>
      <c r="G78" s="437"/>
      <c r="H78" s="437"/>
      <c r="I78" s="437"/>
      <c r="J78" s="437"/>
      <c r="K78" s="437"/>
      <c r="L78" s="437"/>
    </row>
    <row r="79" spans="1:17" ht="36.75" customHeight="1" x14ac:dyDescent="0.2">
      <c r="A79" s="360" t="s">
        <v>307</v>
      </c>
      <c r="B79" s="360"/>
      <c r="C79" s="360"/>
      <c r="D79" s="360"/>
      <c r="E79" s="360"/>
      <c r="F79" s="360"/>
      <c r="G79" s="360"/>
      <c r="H79" s="360" t="s">
        <v>346</v>
      </c>
      <c r="I79" s="360"/>
      <c r="J79" s="360"/>
      <c r="K79" s="360"/>
      <c r="L79" s="247" t="s">
        <v>308</v>
      </c>
    </row>
    <row r="80" spans="1:17" ht="24" customHeight="1" x14ac:dyDescent="0.2">
      <c r="A80" s="364"/>
      <c r="B80" s="364"/>
      <c r="C80" s="364"/>
      <c r="D80" s="364"/>
      <c r="E80" s="364"/>
      <c r="F80" s="364"/>
      <c r="G80" s="364"/>
      <c r="H80" s="390"/>
      <c r="I80" s="390"/>
      <c r="J80" s="390"/>
      <c r="K80" s="390"/>
      <c r="L80" s="148"/>
    </row>
    <row r="81" spans="1:36" ht="19.899999999999999" customHeight="1" x14ac:dyDescent="0.2">
      <c r="A81" s="364"/>
      <c r="B81" s="364"/>
      <c r="C81" s="364"/>
      <c r="D81" s="364"/>
      <c r="E81" s="364"/>
      <c r="F81" s="364"/>
      <c r="G81" s="364"/>
      <c r="H81" s="390"/>
      <c r="I81" s="390"/>
      <c r="J81" s="390"/>
      <c r="K81" s="390"/>
      <c r="L81" s="148"/>
    </row>
    <row r="82" spans="1:36" ht="23.25" customHeight="1" x14ac:dyDescent="0.2">
      <c r="A82" s="364"/>
      <c r="B82" s="364"/>
      <c r="C82" s="364"/>
      <c r="D82" s="364"/>
      <c r="E82" s="364"/>
      <c r="F82" s="364"/>
      <c r="G82" s="364"/>
      <c r="H82" s="474"/>
      <c r="I82" s="474"/>
      <c r="J82" s="474"/>
      <c r="K82" s="474"/>
      <c r="L82" s="245"/>
    </row>
    <row r="83" spans="1:36" ht="23.25" customHeight="1" x14ac:dyDescent="0.2">
      <c r="A83" s="364"/>
      <c r="B83" s="364"/>
      <c r="C83" s="364"/>
      <c r="D83" s="364"/>
      <c r="E83" s="364"/>
      <c r="F83" s="364"/>
      <c r="G83" s="364"/>
      <c r="H83" s="474"/>
      <c r="I83" s="474"/>
      <c r="J83" s="474"/>
      <c r="K83" s="474"/>
      <c r="L83" s="245"/>
    </row>
    <row r="84" spans="1:36" ht="23.25" customHeight="1" x14ac:dyDescent="0.2">
      <c r="A84" s="364"/>
      <c r="B84" s="364"/>
      <c r="C84" s="364"/>
      <c r="D84" s="364"/>
      <c r="E84" s="364"/>
      <c r="F84" s="364"/>
      <c r="G84" s="364"/>
      <c r="H84" s="474"/>
      <c r="I84" s="474"/>
      <c r="J84" s="474"/>
      <c r="K84" s="474"/>
      <c r="L84" s="245"/>
    </row>
    <row r="85" spans="1:36" ht="23.25" customHeight="1" x14ac:dyDescent="0.2">
      <c r="A85" s="364"/>
      <c r="B85" s="364"/>
      <c r="C85" s="364"/>
      <c r="D85" s="364"/>
      <c r="E85" s="364"/>
      <c r="F85" s="364"/>
      <c r="G85" s="364"/>
      <c r="H85" s="474"/>
      <c r="I85" s="474"/>
      <c r="J85" s="474"/>
      <c r="K85" s="474"/>
      <c r="L85" s="245"/>
    </row>
    <row r="86" spans="1:36" ht="23.25" customHeight="1" x14ac:dyDescent="0.2">
      <c r="A86" s="364"/>
      <c r="B86" s="364"/>
      <c r="C86" s="364"/>
      <c r="D86" s="364"/>
      <c r="E86" s="364"/>
      <c r="F86" s="364"/>
      <c r="G86" s="364"/>
      <c r="H86" s="474"/>
      <c r="I86" s="474"/>
      <c r="J86" s="474"/>
      <c r="K86" s="474"/>
      <c r="L86" s="245"/>
    </row>
    <row r="87" spans="1:36" ht="23.25" customHeight="1" x14ac:dyDescent="0.2">
      <c r="A87" s="364"/>
      <c r="B87" s="364"/>
      <c r="C87" s="364"/>
      <c r="D87" s="364"/>
      <c r="E87" s="364"/>
      <c r="F87" s="364"/>
      <c r="G87" s="364"/>
      <c r="H87" s="474"/>
      <c r="I87" s="474"/>
      <c r="J87" s="474"/>
      <c r="K87" s="474"/>
      <c r="L87" s="245"/>
    </row>
    <row r="88" spans="1:36" ht="23.25" customHeight="1" x14ac:dyDescent="0.2">
      <c r="A88" s="364"/>
      <c r="B88" s="364"/>
      <c r="C88" s="364"/>
      <c r="D88" s="364"/>
      <c r="E88" s="364"/>
      <c r="F88" s="364"/>
      <c r="G88" s="364"/>
      <c r="H88" s="474"/>
      <c r="I88" s="474"/>
      <c r="J88" s="474"/>
      <c r="K88" s="474"/>
      <c r="L88" s="245"/>
    </row>
    <row r="89" spans="1:36" ht="23.25" customHeight="1" x14ac:dyDescent="0.2">
      <c r="A89" s="364"/>
      <c r="B89" s="364"/>
      <c r="C89" s="364"/>
      <c r="D89" s="364"/>
      <c r="E89" s="364"/>
      <c r="F89" s="364"/>
      <c r="G89" s="364"/>
      <c r="H89" s="474"/>
      <c r="I89" s="474"/>
      <c r="J89" s="474"/>
      <c r="K89" s="474"/>
      <c r="L89" s="245"/>
      <c r="AH89" s="147"/>
      <c r="AI89" s="147"/>
      <c r="AJ89" s="147"/>
    </row>
    <row r="90" spans="1:36" ht="23.25" customHeight="1" x14ac:dyDescent="0.2">
      <c r="A90" s="364"/>
      <c r="B90" s="364"/>
      <c r="C90" s="364"/>
      <c r="D90" s="364"/>
      <c r="E90" s="364"/>
      <c r="F90" s="364"/>
      <c r="G90" s="364"/>
      <c r="H90" s="474"/>
      <c r="I90" s="474"/>
      <c r="J90" s="474"/>
      <c r="K90" s="474"/>
      <c r="L90" s="245"/>
      <c r="AH90" s="147"/>
      <c r="AI90" s="147"/>
      <c r="AJ90" s="147"/>
    </row>
    <row r="91" spans="1:36" ht="23.25" customHeight="1" x14ac:dyDescent="0.2">
      <c r="A91" s="364"/>
      <c r="B91" s="364"/>
      <c r="C91" s="364"/>
      <c r="D91" s="364"/>
      <c r="E91" s="364"/>
      <c r="F91" s="364"/>
      <c r="G91" s="364"/>
      <c r="H91" s="474"/>
      <c r="I91" s="474"/>
      <c r="J91" s="474"/>
      <c r="K91" s="474"/>
      <c r="L91" s="245"/>
    </row>
    <row r="92" spans="1:36" ht="24" customHeight="1" x14ac:dyDescent="0.2">
      <c r="A92" s="437" t="s">
        <v>450</v>
      </c>
      <c r="B92" s="437"/>
      <c r="C92" s="437"/>
      <c r="D92" s="437"/>
      <c r="E92" s="437"/>
      <c r="F92" s="437"/>
      <c r="G92" s="437"/>
      <c r="H92" s="437"/>
      <c r="I92" s="437"/>
      <c r="J92" s="437"/>
      <c r="K92" s="437"/>
      <c r="L92" s="437"/>
    </row>
    <row r="93" spans="1:36" ht="25.5" customHeight="1" x14ac:dyDescent="0.2">
      <c r="A93" s="421" t="s">
        <v>347</v>
      </c>
      <c r="B93" s="421"/>
      <c r="C93" s="421"/>
      <c r="D93" s="421"/>
      <c r="E93" s="421"/>
      <c r="F93" s="421"/>
      <c r="G93" s="364"/>
      <c r="H93" s="364"/>
      <c r="I93" s="364"/>
      <c r="J93" s="364"/>
      <c r="K93" s="364"/>
      <c r="L93" s="364"/>
      <c r="M93" s="267" t="s">
        <v>429</v>
      </c>
    </row>
    <row r="94" spans="1:36" ht="12.75" x14ac:dyDescent="0.2">
      <c r="A94" s="421" t="s">
        <v>282</v>
      </c>
      <c r="B94" s="421"/>
      <c r="C94" s="421"/>
      <c r="D94" s="421"/>
      <c r="E94" s="421"/>
      <c r="F94" s="421"/>
      <c r="G94" s="420"/>
      <c r="H94" s="420"/>
      <c r="I94" s="420"/>
      <c r="J94" s="420"/>
      <c r="K94" s="420"/>
      <c r="L94" s="420"/>
    </row>
    <row r="95" spans="1:36" ht="12.75" x14ac:dyDescent="0.2">
      <c r="A95" s="421" t="s">
        <v>283</v>
      </c>
      <c r="B95" s="421"/>
      <c r="C95" s="421"/>
      <c r="D95" s="421"/>
      <c r="E95" s="421"/>
      <c r="F95" s="421"/>
      <c r="G95" s="420"/>
      <c r="H95" s="420"/>
      <c r="I95" s="420"/>
      <c r="J95" s="420"/>
      <c r="K95" s="420"/>
      <c r="L95" s="420"/>
    </row>
    <row r="96" spans="1:36" ht="12.75" x14ac:dyDescent="0.2">
      <c r="A96" s="421" t="s">
        <v>284</v>
      </c>
      <c r="B96" s="421"/>
      <c r="C96" s="421"/>
      <c r="D96" s="421"/>
      <c r="E96" s="421"/>
      <c r="F96" s="421"/>
      <c r="G96" s="476"/>
      <c r="H96" s="364"/>
      <c r="I96" s="364"/>
      <c r="J96" s="364"/>
      <c r="K96" s="364"/>
      <c r="L96" s="364"/>
    </row>
    <row r="97" spans="1:12" ht="12.75" x14ac:dyDescent="0.2">
      <c r="A97" s="421" t="s">
        <v>285</v>
      </c>
      <c r="B97" s="421"/>
      <c r="C97" s="421"/>
      <c r="D97" s="421"/>
      <c r="E97" s="421"/>
      <c r="F97" s="421"/>
      <c r="G97" s="364"/>
      <c r="H97" s="364"/>
      <c r="I97" s="364"/>
      <c r="J97" s="364"/>
      <c r="K97" s="364"/>
      <c r="L97" s="364"/>
    </row>
    <row r="98" spans="1:12" ht="12.75" x14ac:dyDescent="0.2">
      <c r="A98" s="421" t="s">
        <v>286</v>
      </c>
      <c r="B98" s="421"/>
      <c r="C98" s="421"/>
      <c r="D98" s="421"/>
      <c r="E98" s="421"/>
      <c r="F98" s="421"/>
      <c r="G98" s="474"/>
      <c r="H98" s="474"/>
      <c r="I98" s="474"/>
      <c r="J98" s="474"/>
      <c r="K98" s="474"/>
      <c r="L98" s="474"/>
    </row>
    <row r="99" spans="1:12" ht="12.75" x14ac:dyDescent="0.2">
      <c r="A99" s="421"/>
      <c r="B99" s="421"/>
      <c r="C99" s="421"/>
      <c r="D99" s="421"/>
      <c r="E99" s="421"/>
      <c r="F99" s="421"/>
      <c r="G99" s="474"/>
      <c r="H99" s="474"/>
      <c r="I99" s="474"/>
      <c r="J99" s="474"/>
      <c r="K99" s="474"/>
      <c r="L99" s="474"/>
    </row>
    <row r="100" spans="1:12" ht="28.5" customHeight="1" x14ac:dyDescent="0.2">
      <c r="A100" s="421"/>
      <c r="B100" s="421"/>
      <c r="C100" s="421"/>
      <c r="D100" s="421"/>
      <c r="E100" s="421"/>
      <c r="F100" s="421"/>
      <c r="G100" s="474"/>
      <c r="H100" s="474"/>
      <c r="I100" s="474"/>
      <c r="J100" s="474"/>
      <c r="K100" s="474"/>
      <c r="L100" s="474"/>
    </row>
    <row r="101" spans="1:12" ht="31.9" customHeight="1" x14ac:dyDescent="0.2">
      <c r="A101" s="421" t="s">
        <v>287</v>
      </c>
      <c r="B101" s="421"/>
      <c r="C101" s="421"/>
      <c r="D101" s="421"/>
      <c r="E101" s="421"/>
      <c r="F101" s="421"/>
      <c r="G101" s="364"/>
      <c r="H101" s="364"/>
      <c r="I101" s="364"/>
      <c r="J101" s="364"/>
      <c r="K101" s="364"/>
      <c r="L101" s="364"/>
    </row>
    <row r="102" spans="1:12" ht="36" customHeight="1" x14ac:dyDescent="0.2">
      <c r="A102" s="421" t="s">
        <v>662</v>
      </c>
      <c r="B102" s="421"/>
      <c r="C102" s="421"/>
      <c r="D102" s="421"/>
      <c r="E102" s="421"/>
      <c r="F102" s="421"/>
      <c r="G102" s="364"/>
      <c r="H102" s="364"/>
      <c r="I102" s="364"/>
      <c r="J102" s="364"/>
      <c r="K102" s="364"/>
      <c r="L102" s="364"/>
    </row>
    <row r="103" spans="1:12" ht="32.25" customHeight="1" x14ac:dyDescent="0.2">
      <c r="A103" s="421" t="s">
        <v>296</v>
      </c>
      <c r="B103" s="421"/>
      <c r="C103" s="421"/>
      <c r="D103" s="421"/>
      <c r="E103" s="421"/>
      <c r="F103" s="421"/>
      <c r="G103" s="364"/>
      <c r="H103" s="364"/>
      <c r="I103" s="364"/>
      <c r="J103" s="364"/>
      <c r="K103" s="364"/>
      <c r="L103" s="364"/>
    </row>
    <row r="104" spans="1:12" ht="12.75" x14ac:dyDescent="0.2">
      <c r="A104" s="437" t="s">
        <v>451</v>
      </c>
      <c r="B104" s="437"/>
      <c r="C104" s="437"/>
      <c r="D104" s="437"/>
      <c r="E104" s="437"/>
      <c r="F104" s="437"/>
      <c r="G104" s="437"/>
      <c r="H104" s="437"/>
      <c r="I104" s="437"/>
      <c r="J104" s="437"/>
      <c r="K104" s="437"/>
      <c r="L104" s="437"/>
    </row>
    <row r="105" spans="1:12" ht="24" customHeight="1" x14ac:dyDescent="0.2">
      <c r="A105" s="421" t="s">
        <v>348</v>
      </c>
      <c r="B105" s="421"/>
      <c r="C105" s="421"/>
      <c r="D105" s="421"/>
      <c r="E105" s="421"/>
      <c r="F105" s="421"/>
      <c r="G105" s="385"/>
      <c r="H105" s="385"/>
      <c r="I105" s="385"/>
      <c r="J105" s="385"/>
      <c r="K105" s="385"/>
      <c r="L105" s="385"/>
    </row>
    <row r="106" spans="1:12" ht="12.75" x14ac:dyDescent="0.2">
      <c r="A106" s="421" t="s">
        <v>282</v>
      </c>
      <c r="B106" s="421"/>
      <c r="C106" s="421"/>
      <c r="D106" s="421"/>
      <c r="E106" s="421"/>
      <c r="F106" s="421"/>
      <c r="G106" s="390"/>
      <c r="H106" s="390"/>
      <c r="I106" s="390"/>
      <c r="J106" s="390"/>
      <c r="K106" s="390"/>
      <c r="L106" s="390"/>
    </row>
    <row r="107" spans="1:12" ht="12.75" x14ac:dyDescent="0.2">
      <c r="A107" s="421" t="s">
        <v>283</v>
      </c>
      <c r="B107" s="421"/>
      <c r="C107" s="421"/>
      <c r="D107" s="421"/>
      <c r="E107" s="421"/>
      <c r="F107" s="421"/>
      <c r="G107" s="390"/>
      <c r="H107" s="390"/>
      <c r="I107" s="390"/>
      <c r="J107" s="390"/>
      <c r="K107" s="390"/>
      <c r="L107" s="390"/>
    </row>
    <row r="108" spans="1:12" ht="12.75" x14ac:dyDescent="0.2">
      <c r="A108" s="421" t="s">
        <v>284</v>
      </c>
      <c r="B108" s="421"/>
      <c r="C108" s="421"/>
      <c r="D108" s="421"/>
      <c r="E108" s="421"/>
      <c r="F108" s="421"/>
      <c r="G108" s="447"/>
      <c r="H108" s="385"/>
      <c r="I108" s="385"/>
      <c r="J108" s="385"/>
      <c r="K108" s="385"/>
      <c r="L108" s="385"/>
    </row>
    <row r="109" spans="1:12" ht="12.75" x14ac:dyDescent="0.2">
      <c r="A109" s="421" t="s">
        <v>285</v>
      </c>
      <c r="B109" s="421"/>
      <c r="C109" s="421"/>
      <c r="D109" s="421"/>
      <c r="E109" s="421"/>
      <c r="F109" s="421"/>
      <c r="G109" s="385"/>
      <c r="H109" s="385"/>
      <c r="I109" s="385"/>
      <c r="J109" s="385"/>
      <c r="K109" s="385"/>
      <c r="L109" s="385"/>
    </row>
    <row r="110" spans="1:12" ht="12.75" x14ac:dyDescent="0.2">
      <c r="A110" s="421" t="s">
        <v>286</v>
      </c>
      <c r="B110" s="421"/>
      <c r="C110" s="421"/>
      <c r="D110" s="421"/>
      <c r="E110" s="421"/>
      <c r="F110" s="421"/>
      <c r="G110" s="385"/>
      <c r="H110" s="385"/>
      <c r="I110" s="385"/>
      <c r="J110" s="385"/>
      <c r="K110" s="385"/>
      <c r="L110" s="385"/>
    </row>
    <row r="111" spans="1:12" ht="12.75" x14ac:dyDescent="0.2">
      <c r="A111" s="421"/>
      <c r="B111" s="421"/>
      <c r="C111" s="421"/>
      <c r="D111" s="421"/>
      <c r="E111" s="421"/>
      <c r="F111" s="421"/>
      <c r="G111" s="385"/>
      <c r="H111" s="385"/>
      <c r="I111" s="385"/>
      <c r="J111" s="385"/>
      <c r="K111" s="385"/>
      <c r="L111" s="385"/>
    </row>
    <row r="112" spans="1:12" ht="12.75" x14ac:dyDescent="0.2">
      <c r="A112" s="421"/>
      <c r="B112" s="421"/>
      <c r="C112" s="421"/>
      <c r="D112" s="421"/>
      <c r="E112" s="421"/>
      <c r="F112" s="421"/>
      <c r="G112" s="385"/>
      <c r="H112" s="385"/>
      <c r="I112" s="385"/>
      <c r="J112" s="385"/>
      <c r="K112" s="385"/>
      <c r="L112" s="385"/>
    </row>
    <row r="113" spans="1:13" ht="12.75" x14ac:dyDescent="0.2">
      <c r="A113" s="421" t="s">
        <v>287</v>
      </c>
      <c r="B113" s="421"/>
      <c r="C113" s="421"/>
      <c r="D113" s="421"/>
      <c r="E113" s="421"/>
      <c r="F113" s="421"/>
      <c r="G113" s="385"/>
      <c r="H113" s="385"/>
      <c r="I113" s="385"/>
      <c r="J113" s="385"/>
      <c r="K113" s="385"/>
      <c r="L113" s="385"/>
    </row>
    <row r="114" spans="1:13" ht="12.75" x14ac:dyDescent="0.2">
      <c r="A114" s="421" t="s">
        <v>288</v>
      </c>
      <c r="B114" s="421"/>
      <c r="C114" s="421"/>
      <c r="D114" s="421"/>
      <c r="E114" s="421"/>
      <c r="F114" s="421"/>
      <c r="G114" s="385"/>
      <c r="H114" s="385"/>
      <c r="I114" s="385"/>
      <c r="J114" s="385"/>
      <c r="K114" s="385"/>
      <c r="L114" s="385"/>
    </row>
    <row r="115" spans="1:13" ht="33" customHeight="1" x14ac:dyDescent="0.2">
      <c r="A115" s="421" t="s">
        <v>296</v>
      </c>
      <c r="B115" s="421"/>
      <c r="C115" s="421"/>
      <c r="D115" s="421"/>
      <c r="E115" s="421"/>
      <c r="F115" s="421"/>
      <c r="G115" s="385"/>
      <c r="H115" s="385"/>
      <c r="I115" s="385"/>
      <c r="J115" s="385"/>
      <c r="K115" s="385"/>
      <c r="L115" s="385"/>
    </row>
    <row r="116" spans="1:13" ht="12.75" x14ac:dyDescent="0.2">
      <c r="A116" s="437" t="s">
        <v>383</v>
      </c>
      <c r="B116" s="437"/>
      <c r="C116" s="437"/>
      <c r="D116" s="437"/>
      <c r="E116" s="437"/>
      <c r="F116" s="437"/>
      <c r="G116" s="437"/>
      <c r="H116" s="437"/>
      <c r="I116" s="437"/>
      <c r="J116" s="437"/>
      <c r="K116" s="437"/>
      <c r="L116" s="437"/>
    </row>
    <row r="117" spans="1:13" ht="36.75" customHeight="1" x14ac:dyDescent="0.2">
      <c r="A117" s="421" t="s">
        <v>381</v>
      </c>
      <c r="B117" s="421"/>
      <c r="C117" s="421"/>
      <c r="D117" s="421"/>
      <c r="E117" s="421"/>
      <c r="F117" s="421"/>
      <c r="G117" s="364"/>
      <c r="H117" s="364"/>
      <c r="I117" s="364"/>
      <c r="J117" s="364"/>
      <c r="K117" s="364"/>
      <c r="L117" s="364"/>
    </row>
    <row r="118" spans="1:13" ht="36.75" customHeight="1" x14ac:dyDescent="0.2">
      <c r="A118" s="421" t="s">
        <v>382</v>
      </c>
      <c r="B118" s="421"/>
      <c r="C118" s="421"/>
      <c r="D118" s="421"/>
      <c r="E118" s="421"/>
      <c r="F118" s="421"/>
      <c r="G118" s="364"/>
      <c r="H118" s="364"/>
      <c r="I118" s="364"/>
      <c r="J118" s="364"/>
      <c r="K118" s="364"/>
      <c r="L118" s="364"/>
    </row>
    <row r="119" spans="1:13" ht="91.9" customHeight="1" x14ac:dyDescent="0.2">
      <c r="A119" s="437" t="s">
        <v>458</v>
      </c>
      <c r="B119" s="437"/>
      <c r="C119" s="437"/>
      <c r="D119" s="437"/>
      <c r="E119" s="437"/>
      <c r="F119" s="437"/>
      <c r="G119" s="437"/>
      <c r="H119" s="437"/>
      <c r="I119" s="437"/>
      <c r="J119" s="437"/>
      <c r="K119" s="437"/>
      <c r="L119" s="437"/>
    </row>
    <row r="120" spans="1:13" ht="26.25" customHeight="1" x14ac:dyDescent="0.2">
      <c r="A120" s="437"/>
      <c r="B120" s="437"/>
      <c r="C120" s="437"/>
      <c r="D120" s="437"/>
      <c r="E120" s="437"/>
      <c r="F120" s="437"/>
      <c r="G120" s="437"/>
      <c r="H120" s="437"/>
      <c r="I120" s="437"/>
      <c r="J120" s="437"/>
      <c r="K120" s="437"/>
      <c r="L120" s="437"/>
    </row>
    <row r="121" spans="1:13" ht="12.75" x14ac:dyDescent="0.2">
      <c r="A121" s="364"/>
      <c r="B121" s="364"/>
      <c r="C121" s="364"/>
      <c r="D121" s="364"/>
      <c r="E121" s="364"/>
      <c r="F121" s="364"/>
      <c r="G121" s="364"/>
      <c r="H121" s="364"/>
      <c r="I121" s="364"/>
      <c r="J121" s="364"/>
      <c r="K121" s="364"/>
      <c r="L121" s="364"/>
    </row>
    <row r="122" spans="1:13" ht="42.75" customHeight="1" x14ac:dyDescent="0.2">
      <c r="A122" s="466" t="s">
        <v>543</v>
      </c>
      <c r="B122" s="467"/>
      <c r="C122" s="467"/>
      <c r="D122" s="467"/>
      <c r="E122" s="467"/>
      <c r="F122" s="467"/>
      <c r="G122" s="467"/>
      <c r="H122" s="467"/>
      <c r="I122" s="467"/>
      <c r="J122" s="467"/>
      <c r="K122" s="467"/>
      <c r="L122" s="468"/>
      <c r="M122" s="276"/>
    </row>
    <row r="123" spans="1:13" ht="15" x14ac:dyDescent="0.2">
      <c r="A123" s="469" t="s">
        <v>278</v>
      </c>
      <c r="B123" s="470"/>
      <c r="C123" s="470"/>
      <c r="D123" s="470"/>
      <c r="E123" s="470"/>
      <c r="F123" s="470"/>
      <c r="G123" s="470"/>
      <c r="H123" s="470"/>
      <c r="I123" s="470"/>
      <c r="J123" s="470"/>
      <c r="K123" s="470"/>
      <c r="L123" s="471"/>
      <c r="M123" s="277" t="s">
        <v>278</v>
      </c>
    </row>
    <row r="124" spans="1:13" ht="12.75" x14ac:dyDescent="0.2">
      <c r="A124" s="448" t="s">
        <v>544</v>
      </c>
      <c r="B124" s="449"/>
      <c r="C124" s="449"/>
      <c r="D124" s="449"/>
      <c r="E124" s="449"/>
      <c r="F124" s="449"/>
      <c r="G124" s="449"/>
      <c r="H124" s="449"/>
      <c r="I124" s="449"/>
      <c r="J124" s="449"/>
      <c r="K124" s="449"/>
      <c r="L124" s="450"/>
      <c r="M124" s="277" t="s">
        <v>279</v>
      </c>
    </row>
    <row r="125" spans="1:13" ht="26.25" customHeight="1" x14ac:dyDescent="0.2">
      <c r="A125" s="365"/>
      <c r="B125" s="366"/>
      <c r="C125" s="366"/>
      <c r="D125" s="366"/>
      <c r="E125" s="366"/>
      <c r="F125" s="366"/>
      <c r="G125" s="366"/>
      <c r="H125" s="366"/>
      <c r="I125" s="366"/>
      <c r="J125" s="366"/>
      <c r="K125" s="366"/>
      <c r="L125" s="367"/>
    </row>
    <row r="126" spans="1:13" ht="12.75" x14ac:dyDescent="0.2">
      <c r="A126" s="437" t="s">
        <v>545</v>
      </c>
      <c r="B126" s="437"/>
      <c r="C126" s="437"/>
      <c r="D126" s="437"/>
      <c r="E126" s="437"/>
      <c r="F126" s="437"/>
      <c r="G126" s="437"/>
      <c r="H126" s="437"/>
      <c r="I126" s="437"/>
      <c r="J126" s="437"/>
      <c r="K126" s="437"/>
      <c r="L126" s="437"/>
    </row>
    <row r="127" spans="1:13" ht="16.5" customHeight="1" x14ac:dyDescent="0.2">
      <c r="A127" s="421" t="s">
        <v>292</v>
      </c>
      <c r="B127" s="421"/>
      <c r="C127" s="421"/>
      <c r="D127" s="421"/>
      <c r="E127" s="421"/>
      <c r="F127" s="421"/>
      <c r="G127" s="360" t="s">
        <v>291</v>
      </c>
      <c r="H127" s="360"/>
      <c r="I127" s="360"/>
      <c r="J127" s="360"/>
      <c r="K127" s="360"/>
      <c r="L127" s="360"/>
    </row>
    <row r="128" spans="1:13" ht="12.75" x14ac:dyDescent="0.2">
      <c r="A128" s="421" t="s">
        <v>289</v>
      </c>
      <c r="B128" s="421"/>
      <c r="C128" s="421"/>
      <c r="D128" s="421"/>
      <c r="E128" s="421"/>
      <c r="F128" s="421"/>
      <c r="G128" s="465"/>
      <c r="H128" s="465"/>
      <c r="I128" s="465"/>
      <c r="J128" s="465"/>
      <c r="K128" s="465"/>
      <c r="L128" s="465"/>
    </row>
    <row r="129" spans="1:12" ht="52.5" customHeight="1" x14ac:dyDescent="0.2">
      <c r="A129" s="421" t="s">
        <v>290</v>
      </c>
      <c r="B129" s="421"/>
      <c r="C129" s="421"/>
      <c r="D129" s="421"/>
      <c r="E129" s="421"/>
      <c r="F129" s="421"/>
      <c r="G129" s="465"/>
      <c r="H129" s="465"/>
      <c r="I129" s="465"/>
      <c r="J129" s="465"/>
      <c r="K129" s="465"/>
      <c r="L129" s="465"/>
    </row>
    <row r="130" spans="1:12" ht="54" customHeight="1" x14ac:dyDescent="0.2">
      <c r="A130" s="421" t="s">
        <v>293</v>
      </c>
      <c r="B130" s="421"/>
      <c r="C130" s="421"/>
      <c r="D130" s="421"/>
      <c r="E130" s="421"/>
      <c r="F130" s="421"/>
      <c r="G130" s="465"/>
      <c r="H130" s="465"/>
      <c r="I130" s="465"/>
      <c r="J130" s="465"/>
      <c r="K130" s="465"/>
      <c r="L130" s="465"/>
    </row>
    <row r="131" spans="1:12" ht="80.25" customHeight="1" x14ac:dyDescent="0.2">
      <c r="A131" s="421" t="s">
        <v>294</v>
      </c>
      <c r="B131" s="421"/>
      <c r="C131" s="421"/>
      <c r="D131" s="421"/>
      <c r="E131" s="421"/>
      <c r="F131" s="421"/>
      <c r="G131" s="465"/>
      <c r="H131" s="465"/>
      <c r="I131" s="465"/>
      <c r="J131" s="465"/>
      <c r="K131" s="465"/>
      <c r="L131" s="465"/>
    </row>
    <row r="132" spans="1:12" ht="67.5" customHeight="1" x14ac:dyDescent="0.2">
      <c r="A132" s="421" t="s">
        <v>427</v>
      </c>
      <c r="B132" s="421"/>
      <c r="C132" s="421"/>
      <c r="D132" s="421"/>
      <c r="E132" s="421"/>
      <c r="F132" s="421"/>
      <c r="G132" s="465"/>
      <c r="H132" s="465"/>
      <c r="I132" s="465"/>
      <c r="J132" s="465"/>
      <c r="K132" s="465"/>
      <c r="L132" s="465"/>
    </row>
    <row r="133" spans="1:12" ht="126" customHeight="1" x14ac:dyDescent="0.2">
      <c r="A133" s="421" t="s">
        <v>422</v>
      </c>
      <c r="B133" s="421"/>
      <c r="C133" s="421"/>
      <c r="D133" s="421"/>
      <c r="E133" s="421"/>
      <c r="F133" s="421"/>
      <c r="G133" s="465"/>
      <c r="H133" s="465"/>
      <c r="I133" s="465"/>
      <c r="J133" s="465"/>
      <c r="K133" s="465"/>
      <c r="L133" s="465"/>
    </row>
    <row r="134" spans="1:12" ht="19.5" customHeight="1" x14ac:dyDescent="0.2">
      <c r="A134" s="421" t="s">
        <v>295</v>
      </c>
      <c r="B134" s="421"/>
      <c r="C134" s="421"/>
      <c r="D134" s="421"/>
      <c r="E134" s="421"/>
      <c r="F134" s="421"/>
      <c r="G134" s="465"/>
      <c r="H134" s="465"/>
      <c r="I134" s="465"/>
      <c r="J134" s="465"/>
      <c r="K134" s="465"/>
      <c r="L134" s="465"/>
    </row>
    <row r="135" spans="1:12" ht="12.75" x14ac:dyDescent="0.2">
      <c r="A135" s="437" t="s">
        <v>558</v>
      </c>
      <c r="B135" s="437"/>
      <c r="C135" s="437"/>
      <c r="D135" s="437"/>
      <c r="E135" s="437"/>
      <c r="F135" s="437"/>
      <c r="G135" s="437"/>
      <c r="H135" s="437"/>
      <c r="I135" s="437"/>
      <c r="J135" s="437"/>
      <c r="K135" s="437"/>
      <c r="L135" s="437"/>
    </row>
    <row r="136" spans="1:12" ht="60" customHeight="1" x14ac:dyDescent="0.2">
      <c r="A136" s="360" t="s">
        <v>297</v>
      </c>
      <c r="B136" s="360"/>
      <c r="C136" s="360"/>
      <c r="D136" s="360"/>
      <c r="E136" s="360"/>
      <c r="F136" s="360"/>
      <c r="G136" s="360"/>
      <c r="H136" s="360"/>
      <c r="I136" s="360"/>
      <c r="J136" s="360" t="s">
        <v>331</v>
      </c>
      <c r="K136" s="360"/>
      <c r="L136" s="360"/>
    </row>
    <row r="137" spans="1:12" ht="56.25" customHeight="1" x14ac:dyDescent="0.2">
      <c r="A137" s="421" t="s">
        <v>423</v>
      </c>
      <c r="B137" s="421"/>
      <c r="C137" s="421"/>
      <c r="D137" s="421"/>
      <c r="E137" s="421"/>
      <c r="F137" s="421"/>
      <c r="G137" s="421"/>
      <c r="H137" s="421"/>
      <c r="I137" s="421"/>
      <c r="J137" s="364"/>
      <c r="K137" s="364"/>
      <c r="L137" s="364"/>
    </row>
    <row r="138" spans="1:12" ht="84.75" customHeight="1" x14ac:dyDescent="0.2">
      <c r="A138" s="421" t="s">
        <v>424</v>
      </c>
      <c r="B138" s="421"/>
      <c r="C138" s="421"/>
      <c r="D138" s="421"/>
      <c r="E138" s="421"/>
      <c r="F138" s="421"/>
      <c r="G138" s="421"/>
      <c r="H138" s="421"/>
      <c r="I138" s="421"/>
      <c r="J138" s="364"/>
      <c r="K138" s="364"/>
      <c r="L138" s="364"/>
    </row>
    <row r="139" spans="1:12" ht="65.25" customHeight="1" x14ac:dyDescent="0.2">
      <c r="A139" s="421" t="s">
        <v>425</v>
      </c>
      <c r="B139" s="421"/>
      <c r="C139" s="421"/>
      <c r="D139" s="421"/>
      <c r="E139" s="421"/>
      <c r="F139" s="421"/>
      <c r="G139" s="421"/>
      <c r="H139" s="421"/>
      <c r="I139" s="421"/>
      <c r="J139" s="364"/>
      <c r="K139" s="364"/>
      <c r="L139" s="364"/>
    </row>
    <row r="140" spans="1:12" ht="12.75" hidden="1" x14ac:dyDescent="0.2">
      <c r="A140" s="464" t="s">
        <v>393</v>
      </c>
      <c r="B140" s="464"/>
      <c r="C140" s="464"/>
      <c r="D140" s="464"/>
      <c r="E140" s="464"/>
      <c r="F140" s="464"/>
      <c r="G140" s="464"/>
      <c r="H140" s="464"/>
      <c r="I140" s="464"/>
      <c r="J140" s="464"/>
      <c r="K140" s="464"/>
      <c r="L140" s="464"/>
    </row>
    <row r="141" spans="1:12" ht="44.25" customHeight="1" x14ac:dyDescent="0.2">
      <c r="A141" s="360" t="s">
        <v>457</v>
      </c>
      <c r="B141" s="360"/>
      <c r="C141" s="360"/>
      <c r="D141" s="360"/>
      <c r="E141" s="360"/>
      <c r="F141" s="360"/>
      <c r="G141" s="360"/>
      <c r="H141" s="360"/>
      <c r="I141" s="360"/>
      <c r="J141" s="360" t="s">
        <v>331</v>
      </c>
      <c r="K141" s="360"/>
      <c r="L141" s="360"/>
    </row>
    <row r="142" spans="1:12" ht="39" customHeight="1" x14ac:dyDescent="0.2">
      <c r="A142" s="421" t="s">
        <v>426</v>
      </c>
      <c r="B142" s="421"/>
      <c r="C142" s="421"/>
      <c r="D142" s="421"/>
      <c r="E142" s="421"/>
      <c r="F142" s="421"/>
      <c r="G142" s="421"/>
      <c r="H142" s="421"/>
      <c r="I142" s="421"/>
      <c r="J142" s="364"/>
      <c r="K142" s="364"/>
      <c r="L142" s="364"/>
    </row>
    <row r="143" spans="1:12" ht="29.25" customHeight="1" x14ac:dyDescent="0.2">
      <c r="A143" s="421" t="s">
        <v>298</v>
      </c>
      <c r="B143" s="421"/>
      <c r="C143" s="421"/>
      <c r="D143" s="421"/>
      <c r="E143" s="421"/>
      <c r="F143" s="421"/>
      <c r="G143" s="421"/>
      <c r="H143" s="421"/>
      <c r="I143" s="421"/>
      <c r="J143" s="364"/>
      <c r="K143" s="364"/>
      <c r="L143" s="364"/>
    </row>
    <row r="144" spans="1:12" ht="72" customHeight="1" x14ac:dyDescent="0.2">
      <c r="A144" s="421" t="s">
        <v>395</v>
      </c>
      <c r="B144" s="421"/>
      <c r="C144" s="421"/>
      <c r="D144" s="421"/>
      <c r="E144" s="421"/>
      <c r="F144" s="421"/>
      <c r="G144" s="421"/>
      <c r="H144" s="421"/>
      <c r="I144" s="421"/>
      <c r="J144" s="364"/>
      <c r="K144" s="364"/>
      <c r="L144" s="364"/>
    </row>
    <row r="145" spans="1:12" ht="39.75" customHeight="1" x14ac:dyDescent="0.2">
      <c r="A145" s="421" t="s">
        <v>394</v>
      </c>
      <c r="B145" s="421"/>
      <c r="C145" s="421"/>
      <c r="D145" s="421"/>
      <c r="E145" s="421"/>
      <c r="F145" s="421"/>
      <c r="G145" s="421"/>
      <c r="H145" s="421"/>
      <c r="I145" s="421"/>
      <c r="J145" s="385"/>
      <c r="K145" s="385"/>
      <c r="L145" s="385"/>
    </row>
    <row r="146" spans="1:12" ht="33" customHeight="1" x14ac:dyDescent="0.2">
      <c r="A146" s="451" t="s">
        <v>459</v>
      </c>
      <c r="B146" s="452"/>
      <c r="C146" s="452"/>
      <c r="D146" s="452"/>
      <c r="E146" s="452"/>
      <c r="F146" s="452"/>
      <c r="G146" s="452"/>
      <c r="H146" s="452"/>
      <c r="I146" s="452"/>
      <c r="J146" s="452"/>
      <c r="K146" s="452"/>
      <c r="L146" s="453"/>
    </row>
    <row r="147" spans="1:12" ht="112.5" customHeight="1" x14ac:dyDescent="0.2">
      <c r="A147" s="371" t="s">
        <v>470</v>
      </c>
      <c r="B147" s="372"/>
      <c r="C147" s="372"/>
      <c r="D147" s="372"/>
      <c r="E147" s="372"/>
      <c r="F147" s="372"/>
      <c r="G147" s="372"/>
      <c r="H147" s="372"/>
      <c r="I147" s="372"/>
      <c r="J147" s="372"/>
      <c r="K147" s="372"/>
      <c r="L147" s="373"/>
    </row>
    <row r="148" spans="1:12" ht="22.5" customHeight="1" x14ac:dyDescent="0.2">
      <c r="A148" s="437" t="s">
        <v>428</v>
      </c>
      <c r="B148" s="455"/>
      <c r="C148" s="455"/>
      <c r="D148" s="455"/>
      <c r="E148" s="455"/>
      <c r="F148" s="455"/>
      <c r="G148" s="456"/>
      <c r="H148" s="457"/>
      <c r="I148" s="457"/>
      <c r="J148" s="457"/>
      <c r="K148" s="457"/>
      <c r="L148" s="457"/>
    </row>
    <row r="149" spans="1:12" ht="22.5" customHeight="1" x14ac:dyDescent="0.2">
      <c r="A149" s="371" t="s">
        <v>460</v>
      </c>
      <c r="B149" s="376"/>
      <c r="C149" s="376"/>
      <c r="D149" s="376"/>
      <c r="E149" s="376"/>
      <c r="F149" s="376"/>
      <c r="G149" s="376"/>
      <c r="H149" s="376"/>
      <c r="I149" s="376"/>
      <c r="J149" s="376"/>
      <c r="K149" s="376"/>
      <c r="L149" s="377"/>
    </row>
    <row r="150" spans="1:12" ht="22.5" customHeight="1" x14ac:dyDescent="0.2">
      <c r="A150" s="365" t="s">
        <v>471</v>
      </c>
      <c r="B150" s="374"/>
      <c r="C150" s="366"/>
      <c r="D150" s="366"/>
      <c r="E150" s="366"/>
      <c r="F150" s="366"/>
      <c r="G150" s="367"/>
      <c r="H150" s="370" t="s">
        <v>471</v>
      </c>
      <c r="I150" s="366"/>
      <c r="J150" s="366"/>
      <c r="K150" s="366"/>
      <c r="L150" s="367"/>
    </row>
    <row r="151" spans="1:12" ht="22.5" customHeight="1" x14ac:dyDescent="0.2">
      <c r="A151" s="365" t="s">
        <v>472</v>
      </c>
      <c r="B151" s="384"/>
      <c r="C151" s="365" t="s">
        <v>472</v>
      </c>
      <c r="D151" s="384"/>
      <c r="E151" s="365" t="s">
        <v>472</v>
      </c>
      <c r="F151" s="384"/>
      <c r="G151" s="245" t="s">
        <v>472</v>
      </c>
      <c r="H151" s="245" t="s">
        <v>472</v>
      </c>
      <c r="I151" s="245" t="s">
        <v>472</v>
      </c>
      <c r="J151" s="245" t="s">
        <v>472</v>
      </c>
      <c r="K151" s="364" t="s">
        <v>472</v>
      </c>
      <c r="L151" s="364"/>
    </row>
    <row r="152" spans="1:12" ht="22.5" customHeight="1" x14ac:dyDescent="0.2">
      <c r="A152" s="472"/>
      <c r="B152" s="473"/>
      <c r="C152" s="472"/>
      <c r="D152" s="473"/>
      <c r="E152" s="472"/>
      <c r="F152" s="473"/>
      <c r="G152" s="155"/>
      <c r="H152" s="155"/>
      <c r="I152" s="155"/>
      <c r="J152" s="155"/>
      <c r="K152" s="472"/>
      <c r="L152" s="473"/>
    </row>
    <row r="153" spans="1:12" ht="11.25" customHeight="1" x14ac:dyDescent="0.2">
      <c r="A153" s="454" t="s">
        <v>665</v>
      </c>
      <c r="B153" s="379"/>
      <c r="C153" s="379"/>
      <c r="D153" s="379"/>
      <c r="E153" s="379"/>
      <c r="F153" s="379"/>
      <c r="G153" s="379"/>
      <c r="H153" s="379"/>
      <c r="I153" s="379"/>
      <c r="J153" s="379"/>
      <c r="K153" s="379"/>
      <c r="L153" s="380"/>
    </row>
    <row r="154" spans="1:12" ht="22.5" customHeight="1" x14ac:dyDescent="0.2">
      <c r="A154" s="241">
        <v>1</v>
      </c>
      <c r="B154" s="241">
        <v>2</v>
      </c>
      <c r="C154" s="241">
        <v>3</v>
      </c>
      <c r="D154" s="241">
        <v>4</v>
      </c>
      <c r="E154" s="241">
        <v>5</v>
      </c>
      <c r="F154" s="241">
        <v>6</v>
      </c>
      <c r="G154" s="241">
        <v>7</v>
      </c>
      <c r="H154" s="241">
        <v>8</v>
      </c>
      <c r="I154" s="241">
        <v>9</v>
      </c>
      <c r="J154" s="241">
        <v>10</v>
      </c>
      <c r="K154" s="241">
        <v>11</v>
      </c>
      <c r="L154" s="241">
        <v>12</v>
      </c>
    </row>
    <row r="155" spans="1:12" ht="14.25" customHeight="1" x14ac:dyDescent="0.2">
      <c r="A155" s="155"/>
      <c r="B155" s="155"/>
      <c r="C155" s="155"/>
      <c r="D155" s="155"/>
      <c r="E155" s="155"/>
      <c r="F155" s="155"/>
      <c r="G155" s="155"/>
      <c r="H155" s="155"/>
      <c r="I155" s="155"/>
      <c r="J155" s="155"/>
      <c r="K155" s="155"/>
      <c r="L155" s="167"/>
    </row>
    <row r="156" spans="1:12" ht="22.5" customHeight="1" x14ac:dyDescent="0.2">
      <c r="A156" s="371" t="s">
        <v>461</v>
      </c>
      <c r="B156" s="372"/>
      <c r="C156" s="372"/>
      <c r="D156" s="372"/>
      <c r="E156" s="372"/>
      <c r="F156" s="372"/>
      <c r="G156" s="372"/>
      <c r="H156" s="372"/>
      <c r="I156" s="372"/>
      <c r="J156" s="373"/>
      <c r="K156" s="409"/>
      <c r="L156" s="458"/>
    </row>
    <row r="157" spans="1:12" ht="12.75" x14ac:dyDescent="0.2">
      <c r="A157" s="437" t="s">
        <v>663</v>
      </c>
      <c r="B157" s="437"/>
      <c r="C157" s="437"/>
      <c r="D157" s="437"/>
      <c r="E157" s="437"/>
      <c r="F157" s="437"/>
      <c r="G157" s="437"/>
      <c r="H157" s="437"/>
      <c r="I157" s="437"/>
      <c r="J157" s="437"/>
      <c r="K157" s="437"/>
      <c r="L157" s="437"/>
    </row>
    <row r="158" spans="1:12" ht="114.75" x14ac:dyDescent="0.2">
      <c r="A158" s="381" t="s">
        <v>341</v>
      </c>
      <c r="B158" s="422"/>
      <c r="C158" s="459"/>
      <c r="D158" s="459"/>
      <c r="E158" s="445"/>
      <c r="F158" s="247" t="s">
        <v>311</v>
      </c>
      <c r="G158" s="247" t="s">
        <v>312</v>
      </c>
      <c r="H158" s="247" t="s">
        <v>313</v>
      </c>
      <c r="I158" s="247" t="s">
        <v>319</v>
      </c>
      <c r="J158" s="247" t="s">
        <v>318</v>
      </c>
      <c r="K158" s="247" t="s">
        <v>358</v>
      </c>
      <c r="L158" s="247" t="s">
        <v>314</v>
      </c>
    </row>
    <row r="159" spans="1:12" ht="12.75" x14ac:dyDescent="0.2">
      <c r="A159" s="400" t="s">
        <v>315</v>
      </c>
      <c r="B159" s="400"/>
      <c r="C159" s="400"/>
      <c r="D159" s="400"/>
      <c r="E159" s="400"/>
      <c r="F159" s="400"/>
      <c r="G159" s="400"/>
      <c r="H159" s="400"/>
      <c r="I159" s="400"/>
      <c r="J159" s="400"/>
      <c r="K159" s="400"/>
      <c r="L159" s="400"/>
    </row>
    <row r="160" spans="1:12" ht="12.75" x14ac:dyDescent="0.2">
      <c r="A160" s="365"/>
      <c r="B160" s="374"/>
      <c r="C160" s="366"/>
      <c r="D160" s="366"/>
      <c r="E160" s="367"/>
      <c r="F160" s="245"/>
      <c r="G160" s="245"/>
      <c r="H160" s="245"/>
      <c r="I160" s="245"/>
      <c r="J160" s="245"/>
      <c r="K160" s="250"/>
      <c r="L160" s="245"/>
    </row>
    <row r="161" spans="1:12" ht="12.75" x14ac:dyDescent="0.2">
      <c r="A161" s="365"/>
      <c r="B161" s="374"/>
      <c r="C161" s="366"/>
      <c r="D161" s="366"/>
      <c r="E161" s="367"/>
      <c r="F161" s="245"/>
      <c r="G161" s="245"/>
      <c r="H161" s="245"/>
      <c r="I161" s="245"/>
      <c r="J161" s="245"/>
      <c r="K161" s="250"/>
      <c r="L161" s="245"/>
    </row>
    <row r="162" spans="1:12" ht="12.75" x14ac:dyDescent="0.2">
      <c r="A162" s="365"/>
      <c r="B162" s="374"/>
      <c r="C162" s="366"/>
      <c r="D162" s="366"/>
      <c r="E162" s="367"/>
      <c r="F162" s="245"/>
      <c r="G162" s="245"/>
      <c r="H162" s="245"/>
      <c r="I162" s="245"/>
      <c r="J162" s="245"/>
      <c r="K162" s="250"/>
      <c r="L162" s="245"/>
    </row>
    <row r="163" spans="1:12" ht="12.75" x14ac:dyDescent="0.2">
      <c r="A163" s="365"/>
      <c r="B163" s="374"/>
      <c r="C163" s="366"/>
      <c r="D163" s="366"/>
      <c r="E163" s="367"/>
      <c r="F163" s="245"/>
      <c r="G163" s="245"/>
      <c r="H163" s="245"/>
      <c r="I163" s="245"/>
      <c r="J163" s="245"/>
      <c r="K163" s="250"/>
      <c r="L163" s="245"/>
    </row>
    <row r="164" spans="1:12" ht="12.75" x14ac:dyDescent="0.2">
      <c r="A164" s="365"/>
      <c r="B164" s="374"/>
      <c r="C164" s="366"/>
      <c r="D164" s="366"/>
      <c r="E164" s="367"/>
      <c r="F164" s="245"/>
      <c r="G164" s="245"/>
      <c r="H164" s="245"/>
      <c r="I164" s="245"/>
      <c r="J164" s="245"/>
      <c r="K164" s="250"/>
      <c r="L164" s="245"/>
    </row>
    <row r="165" spans="1:12" ht="12.75" x14ac:dyDescent="0.2">
      <c r="A165" s="365"/>
      <c r="B165" s="374"/>
      <c r="C165" s="366"/>
      <c r="D165" s="366"/>
      <c r="E165" s="367"/>
      <c r="F165" s="245"/>
      <c r="G165" s="245"/>
      <c r="H165" s="245"/>
      <c r="I165" s="245"/>
      <c r="J165" s="245"/>
      <c r="K165" s="250"/>
      <c r="L165" s="245"/>
    </row>
    <row r="166" spans="1:12" ht="12.75" x14ac:dyDescent="0.2">
      <c r="A166" s="365"/>
      <c r="B166" s="374"/>
      <c r="C166" s="366"/>
      <c r="D166" s="366"/>
      <c r="E166" s="367"/>
      <c r="F166" s="245"/>
      <c r="G166" s="245"/>
      <c r="H166" s="245"/>
      <c r="I166" s="245"/>
      <c r="J166" s="245"/>
      <c r="K166" s="250"/>
      <c r="L166" s="245"/>
    </row>
    <row r="167" spans="1:12" ht="12.75" x14ac:dyDescent="0.2">
      <c r="A167" s="365"/>
      <c r="B167" s="374"/>
      <c r="C167" s="366"/>
      <c r="D167" s="366"/>
      <c r="E167" s="367"/>
      <c r="F167" s="245"/>
      <c r="G167" s="245"/>
      <c r="H167" s="245"/>
      <c r="I167" s="245"/>
      <c r="J167" s="245"/>
      <c r="K167" s="250"/>
      <c r="L167" s="245"/>
    </row>
    <row r="168" spans="1:12" ht="12.75" x14ac:dyDescent="0.2">
      <c r="A168" s="360" t="s">
        <v>295</v>
      </c>
      <c r="B168" s="360"/>
      <c r="C168" s="365"/>
      <c r="D168" s="460"/>
      <c r="E168" s="461"/>
      <c r="F168" s="245"/>
      <c r="G168" s="245"/>
      <c r="H168" s="245"/>
      <c r="I168" s="252"/>
      <c r="J168" s="245"/>
      <c r="K168" s="250"/>
      <c r="L168" s="245"/>
    </row>
    <row r="169" spans="1:12" ht="12.75" x14ac:dyDescent="0.2">
      <c r="A169" s="381" t="s">
        <v>317</v>
      </c>
      <c r="B169" s="422"/>
      <c r="C169" s="459"/>
      <c r="D169" s="459"/>
      <c r="E169" s="445"/>
      <c r="F169" s="245"/>
      <c r="G169" s="245"/>
      <c r="H169" s="245"/>
      <c r="I169" s="252"/>
      <c r="J169" s="245"/>
      <c r="K169" s="250"/>
      <c r="L169" s="245"/>
    </row>
    <row r="170" spans="1:12" ht="12.75" x14ac:dyDescent="0.2">
      <c r="A170" s="400" t="s">
        <v>316</v>
      </c>
      <c r="B170" s="400"/>
      <c r="C170" s="400"/>
      <c r="D170" s="400"/>
      <c r="E170" s="400"/>
      <c r="F170" s="400"/>
      <c r="G170" s="400"/>
      <c r="H170" s="400"/>
      <c r="I170" s="400"/>
      <c r="J170" s="400"/>
      <c r="K170" s="400"/>
      <c r="L170" s="400"/>
    </row>
    <row r="171" spans="1:12" ht="12.75" x14ac:dyDescent="0.2">
      <c r="A171" s="365"/>
      <c r="B171" s="374"/>
      <c r="C171" s="366"/>
      <c r="D171" s="366"/>
      <c r="E171" s="367"/>
      <c r="F171" s="245"/>
      <c r="G171" s="245"/>
      <c r="H171" s="245"/>
      <c r="I171" s="252"/>
      <c r="J171" s="245"/>
      <c r="K171" s="250"/>
      <c r="L171" s="245"/>
    </row>
    <row r="172" spans="1:12" ht="12.75" x14ac:dyDescent="0.2">
      <c r="A172" s="365"/>
      <c r="B172" s="374"/>
      <c r="C172" s="366"/>
      <c r="D172" s="366"/>
      <c r="E172" s="367"/>
      <c r="F172" s="245"/>
      <c r="G172" s="245"/>
      <c r="H172" s="245"/>
      <c r="I172" s="252"/>
      <c r="J172" s="245"/>
      <c r="K172" s="250"/>
      <c r="L172" s="245"/>
    </row>
    <row r="173" spans="1:12" ht="12.75" x14ac:dyDescent="0.2">
      <c r="A173" s="365"/>
      <c r="B173" s="374"/>
      <c r="C173" s="366"/>
      <c r="D173" s="366"/>
      <c r="E173" s="367"/>
      <c r="F173" s="245"/>
      <c r="G173" s="245"/>
      <c r="H173" s="245"/>
      <c r="I173" s="245"/>
      <c r="J173" s="245"/>
      <c r="K173" s="250"/>
      <c r="L173" s="245"/>
    </row>
    <row r="174" spans="1:12" ht="12.75" x14ac:dyDescent="0.2">
      <c r="A174" s="365"/>
      <c r="B174" s="374"/>
      <c r="C174" s="366"/>
      <c r="D174" s="366"/>
      <c r="E174" s="367"/>
      <c r="F174" s="245"/>
      <c r="G174" s="245"/>
      <c r="H174" s="245"/>
      <c r="I174" s="245"/>
      <c r="J174" s="245"/>
      <c r="K174" s="250"/>
      <c r="L174" s="245"/>
    </row>
    <row r="175" spans="1:12" ht="12.75" x14ac:dyDescent="0.2">
      <c r="A175" s="365"/>
      <c r="B175" s="374"/>
      <c r="C175" s="366"/>
      <c r="D175" s="366"/>
      <c r="E175" s="367"/>
      <c r="F175" s="245"/>
      <c r="G175" s="245"/>
      <c r="H175" s="245"/>
      <c r="I175" s="245"/>
      <c r="J175" s="245"/>
      <c r="K175" s="250"/>
      <c r="L175" s="245"/>
    </row>
    <row r="176" spans="1:12" ht="12.75" x14ac:dyDescent="0.2">
      <c r="A176" s="365"/>
      <c r="B176" s="374"/>
      <c r="C176" s="366"/>
      <c r="D176" s="366"/>
      <c r="E176" s="367"/>
      <c r="F176" s="245"/>
      <c r="G176" s="245"/>
      <c r="H176" s="245"/>
      <c r="I176" s="245"/>
      <c r="J176" s="245"/>
      <c r="K176" s="250"/>
      <c r="L176" s="245"/>
    </row>
    <row r="177" spans="1:12" ht="12.75" x14ac:dyDescent="0.2">
      <c r="A177" s="365"/>
      <c r="B177" s="374"/>
      <c r="C177" s="366"/>
      <c r="D177" s="366"/>
      <c r="E177" s="367"/>
      <c r="F177" s="245"/>
      <c r="G177" s="245"/>
      <c r="H177" s="245"/>
      <c r="I177" s="245"/>
      <c r="J177" s="245"/>
      <c r="K177" s="250"/>
      <c r="L177" s="245"/>
    </row>
    <row r="178" spans="1:12" ht="12.75" x14ac:dyDescent="0.2">
      <c r="A178" s="365"/>
      <c r="B178" s="374"/>
      <c r="C178" s="366"/>
      <c r="D178" s="366"/>
      <c r="E178" s="367"/>
      <c r="F178" s="245"/>
      <c r="G178" s="245"/>
      <c r="H178" s="245"/>
      <c r="I178" s="245"/>
      <c r="J178" s="245"/>
      <c r="K178" s="250"/>
      <c r="L178" s="245"/>
    </row>
    <row r="179" spans="1:12" ht="12.75" x14ac:dyDescent="0.2">
      <c r="A179" s="365"/>
      <c r="B179" s="374"/>
      <c r="C179" s="366"/>
      <c r="D179" s="366"/>
      <c r="E179" s="367"/>
      <c r="F179" s="245"/>
      <c r="G179" s="245"/>
      <c r="H179" s="245"/>
      <c r="I179" s="245"/>
      <c r="J179" s="245"/>
      <c r="K179" s="250"/>
      <c r="L179" s="245"/>
    </row>
    <row r="180" spans="1:12" ht="12.75" x14ac:dyDescent="0.2">
      <c r="A180" s="365"/>
      <c r="B180" s="374"/>
      <c r="C180" s="366"/>
      <c r="D180" s="366"/>
      <c r="E180" s="367"/>
      <c r="F180" s="245"/>
      <c r="G180" s="245"/>
      <c r="H180" s="245"/>
      <c r="I180" s="245"/>
      <c r="J180" s="245"/>
      <c r="K180" s="250"/>
      <c r="L180" s="245"/>
    </row>
    <row r="181" spans="1:12" ht="12.75" x14ac:dyDescent="0.2">
      <c r="A181" s="365"/>
      <c r="B181" s="374"/>
      <c r="C181" s="366"/>
      <c r="D181" s="366"/>
      <c r="E181" s="367"/>
      <c r="F181" s="245"/>
      <c r="G181" s="245"/>
      <c r="H181" s="245"/>
      <c r="I181" s="245"/>
      <c r="J181" s="245"/>
      <c r="K181" s="250"/>
      <c r="L181" s="245"/>
    </row>
    <row r="182" spans="1:12" ht="12.75" x14ac:dyDescent="0.2">
      <c r="A182" s="360" t="s">
        <v>295</v>
      </c>
      <c r="B182" s="360"/>
      <c r="C182" s="365"/>
      <c r="D182" s="460"/>
      <c r="E182" s="461"/>
      <c r="F182" s="245"/>
      <c r="G182" s="245"/>
      <c r="H182" s="245"/>
      <c r="I182" s="252"/>
      <c r="J182" s="245"/>
      <c r="K182" s="250"/>
      <c r="L182" s="245"/>
    </row>
    <row r="183" spans="1:12" ht="15" customHeight="1" x14ac:dyDescent="0.2">
      <c r="A183" s="381" t="s">
        <v>317</v>
      </c>
      <c r="B183" s="422"/>
      <c r="C183" s="459"/>
      <c r="D183" s="459"/>
      <c r="E183" s="445"/>
      <c r="F183" s="246"/>
      <c r="G183" s="246"/>
      <c r="H183" s="246"/>
      <c r="I183" s="252"/>
      <c r="J183" s="245"/>
      <c r="K183" s="153"/>
      <c r="L183" s="246"/>
    </row>
    <row r="184" spans="1:12" ht="24" customHeight="1" x14ac:dyDescent="0.2">
      <c r="A184" s="437" t="s">
        <v>664</v>
      </c>
      <c r="B184" s="437"/>
      <c r="C184" s="437"/>
      <c r="D184" s="437"/>
      <c r="E184" s="437"/>
      <c r="F184" s="437"/>
      <c r="G184" s="437"/>
      <c r="H184" s="437"/>
      <c r="I184" s="437"/>
      <c r="J184" s="437"/>
      <c r="K184" s="437"/>
      <c r="L184" s="437"/>
    </row>
    <row r="185" spans="1:12" ht="102" x14ac:dyDescent="0.2">
      <c r="A185" s="381" t="s">
        <v>320</v>
      </c>
      <c r="B185" s="382"/>
      <c r="C185" s="462"/>
      <c r="D185" s="462"/>
      <c r="E185" s="463"/>
      <c r="F185" s="247" t="s">
        <v>321</v>
      </c>
      <c r="G185" s="247" t="s">
        <v>370</v>
      </c>
      <c r="H185" s="247" t="s">
        <v>371</v>
      </c>
      <c r="I185" s="247" t="s">
        <v>323</v>
      </c>
      <c r="J185" s="247" t="s">
        <v>374</v>
      </c>
      <c r="K185" s="247" t="s">
        <v>325</v>
      </c>
      <c r="L185" s="279" t="s">
        <v>387</v>
      </c>
    </row>
    <row r="186" spans="1:12" ht="12.75" x14ac:dyDescent="0.2">
      <c r="A186" s="365"/>
      <c r="B186" s="368"/>
      <c r="C186" s="366"/>
      <c r="D186" s="366"/>
      <c r="E186" s="367"/>
      <c r="F186" s="245"/>
      <c r="G186" s="157"/>
      <c r="H186" s="157"/>
      <c r="I186" s="245"/>
      <c r="J186" s="148"/>
      <c r="K186" s="158"/>
      <c r="L186" s="245"/>
    </row>
    <row r="187" spans="1:12" ht="12.75" x14ac:dyDescent="0.2">
      <c r="A187" s="365"/>
      <c r="B187" s="368"/>
      <c r="C187" s="366"/>
      <c r="D187" s="366"/>
      <c r="E187" s="367"/>
      <c r="F187" s="245"/>
      <c r="G187" s="157"/>
      <c r="H187" s="157"/>
      <c r="I187" s="245"/>
      <c r="J187" s="154"/>
      <c r="K187" s="249"/>
      <c r="L187" s="245"/>
    </row>
    <row r="188" spans="1:12" ht="12.75" x14ac:dyDescent="0.2">
      <c r="A188" s="365"/>
      <c r="B188" s="368"/>
      <c r="C188" s="366"/>
      <c r="D188" s="366"/>
      <c r="E188" s="367"/>
      <c r="F188" s="245"/>
      <c r="G188" s="157"/>
      <c r="H188" s="157"/>
      <c r="I188" s="245"/>
      <c r="J188" s="148"/>
      <c r="K188" s="249"/>
      <c r="L188" s="245"/>
    </row>
    <row r="189" spans="1:12" ht="12.75" x14ac:dyDescent="0.2">
      <c r="A189" s="365"/>
      <c r="B189" s="368"/>
      <c r="C189" s="366"/>
      <c r="D189" s="366"/>
      <c r="E189" s="367"/>
      <c r="F189" s="245"/>
      <c r="G189" s="157"/>
      <c r="H189" s="157"/>
      <c r="I189" s="245"/>
      <c r="J189" s="154"/>
      <c r="K189" s="249"/>
      <c r="L189" s="245"/>
    </row>
    <row r="190" spans="1:12" ht="12.75" x14ac:dyDescent="0.2">
      <c r="A190" s="365"/>
      <c r="B190" s="368"/>
      <c r="C190" s="366"/>
      <c r="D190" s="366"/>
      <c r="E190" s="367"/>
      <c r="F190" s="245"/>
      <c r="G190" s="157"/>
      <c r="H190" s="157"/>
      <c r="I190" s="245"/>
      <c r="J190" s="245"/>
      <c r="K190" s="245"/>
      <c r="L190" s="245"/>
    </row>
    <row r="191" spans="1:12" ht="12.75" hidden="1" x14ac:dyDescent="0.2">
      <c r="A191" s="365"/>
      <c r="B191" s="368"/>
      <c r="C191" s="366"/>
      <c r="D191" s="366"/>
      <c r="E191" s="367"/>
      <c r="F191" s="245"/>
      <c r="G191" s="157"/>
      <c r="H191" s="157"/>
      <c r="I191" s="245"/>
      <c r="J191" s="245"/>
      <c r="K191" s="245"/>
      <c r="L191" s="245"/>
    </row>
    <row r="192" spans="1:12" ht="12.75" hidden="1" x14ac:dyDescent="0.2">
      <c r="A192" s="365"/>
      <c r="B192" s="368"/>
      <c r="C192" s="366"/>
      <c r="D192" s="366"/>
      <c r="E192" s="367"/>
      <c r="F192" s="245"/>
      <c r="G192" s="157"/>
      <c r="H192" s="157"/>
      <c r="I192" s="245"/>
      <c r="J192" s="245"/>
      <c r="K192" s="245"/>
      <c r="L192" s="245"/>
    </row>
    <row r="193" spans="1:12" ht="12.75" hidden="1" x14ac:dyDescent="0.2">
      <c r="A193" s="365"/>
      <c r="B193" s="368"/>
      <c r="C193" s="366"/>
      <c r="D193" s="366"/>
      <c r="E193" s="367"/>
      <c r="F193" s="245"/>
      <c r="G193" s="157"/>
      <c r="H193" s="157"/>
      <c r="I193" s="245"/>
      <c r="J193" s="245"/>
      <c r="K193" s="245"/>
      <c r="L193" s="245"/>
    </row>
    <row r="194" spans="1:12" ht="12.75" hidden="1" x14ac:dyDescent="0.2">
      <c r="A194" s="365"/>
      <c r="B194" s="368"/>
      <c r="C194" s="366"/>
      <c r="D194" s="366"/>
      <c r="E194" s="367"/>
      <c r="F194" s="245"/>
      <c r="G194" s="157"/>
      <c r="H194" s="157"/>
      <c r="I194" s="245"/>
      <c r="J194" s="245"/>
      <c r="K194" s="245"/>
      <c r="L194" s="245"/>
    </row>
    <row r="195" spans="1:12" ht="12.75" x14ac:dyDescent="0.2">
      <c r="A195" s="365"/>
      <c r="B195" s="368"/>
      <c r="C195" s="366"/>
      <c r="D195" s="366"/>
      <c r="E195" s="367"/>
      <c r="F195" s="245"/>
      <c r="G195" s="157"/>
      <c r="H195" s="157"/>
      <c r="I195" s="245"/>
      <c r="J195" s="245"/>
      <c r="K195" s="245"/>
      <c r="L195" s="245"/>
    </row>
    <row r="196" spans="1:12" ht="12.75" x14ac:dyDescent="0.2">
      <c r="A196" s="381" t="s">
        <v>295</v>
      </c>
      <c r="B196" s="383"/>
      <c r="C196" s="370"/>
      <c r="D196" s="366"/>
      <c r="E196" s="367"/>
      <c r="F196" s="245"/>
      <c r="G196" s="157"/>
      <c r="H196" s="157"/>
      <c r="I196" s="245"/>
      <c r="J196" s="245"/>
      <c r="K196" s="245"/>
      <c r="L196" s="245"/>
    </row>
    <row r="197" spans="1:12" ht="12" customHeight="1" x14ac:dyDescent="0.2">
      <c r="A197" s="381" t="s">
        <v>317</v>
      </c>
      <c r="B197" s="382"/>
      <c r="C197" s="459"/>
      <c r="D197" s="459"/>
      <c r="E197" s="445"/>
      <c r="F197" s="245"/>
      <c r="G197" s="157"/>
      <c r="H197" s="157"/>
      <c r="I197" s="245"/>
      <c r="J197" s="245"/>
      <c r="K197" s="245"/>
      <c r="L197" s="245"/>
    </row>
    <row r="198" spans="1:12" ht="12.75" x14ac:dyDescent="0.2">
      <c r="A198" s="437" t="s">
        <v>462</v>
      </c>
      <c r="B198" s="437"/>
      <c r="C198" s="437"/>
      <c r="D198" s="437"/>
      <c r="E198" s="437"/>
      <c r="F198" s="437"/>
      <c r="G198" s="437"/>
      <c r="H198" s="437"/>
      <c r="I198" s="437"/>
      <c r="J198" s="437"/>
      <c r="K198" s="437"/>
      <c r="L198" s="437"/>
    </row>
    <row r="199" spans="1:12" ht="51" x14ac:dyDescent="0.2">
      <c r="A199" s="381" t="s">
        <v>390</v>
      </c>
      <c r="B199" s="382"/>
      <c r="C199" s="382"/>
      <c r="D199" s="382"/>
      <c r="E199" s="382"/>
      <c r="F199" s="383"/>
      <c r="G199" s="247" t="s">
        <v>388</v>
      </c>
      <c r="H199" s="247" t="s">
        <v>392</v>
      </c>
      <c r="I199" s="247" t="s">
        <v>391</v>
      </c>
      <c r="J199" s="360" t="s">
        <v>328</v>
      </c>
      <c r="K199" s="360"/>
      <c r="L199" s="360"/>
    </row>
    <row r="200" spans="1:12" ht="66" customHeight="1" x14ac:dyDescent="0.2">
      <c r="A200" s="361"/>
      <c r="B200" s="362"/>
      <c r="C200" s="362"/>
      <c r="D200" s="362"/>
      <c r="E200" s="362"/>
      <c r="F200" s="363"/>
      <c r="G200" s="245"/>
      <c r="H200" s="245"/>
      <c r="I200" s="168"/>
      <c r="J200" s="361"/>
      <c r="K200" s="362"/>
      <c r="L200" s="363"/>
    </row>
    <row r="201" spans="1:12" ht="12.75" x14ac:dyDescent="0.2">
      <c r="A201" s="361"/>
      <c r="B201" s="362"/>
      <c r="C201" s="362"/>
      <c r="D201" s="362"/>
      <c r="E201" s="362"/>
      <c r="F201" s="363"/>
      <c r="G201" s="245"/>
      <c r="H201" s="245"/>
      <c r="I201" s="168"/>
      <c r="J201" s="361"/>
      <c r="K201" s="362"/>
      <c r="L201" s="363"/>
    </row>
    <row r="202" spans="1:12" ht="76.900000000000006" customHeight="1" x14ac:dyDescent="0.2">
      <c r="A202" s="361"/>
      <c r="B202" s="362"/>
      <c r="C202" s="362"/>
      <c r="D202" s="362"/>
      <c r="E202" s="362"/>
      <c r="F202" s="363"/>
      <c r="G202" s="245"/>
      <c r="H202" s="245"/>
      <c r="I202" s="168"/>
      <c r="J202" s="361"/>
      <c r="K202" s="362"/>
      <c r="L202" s="363"/>
    </row>
    <row r="203" spans="1:12" ht="12.75" x14ac:dyDescent="0.2">
      <c r="A203" s="361"/>
      <c r="B203" s="362"/>
      <c r="C203" s="362"/>
      <c r="D203" s="362"/>
      <c r="E203" s="362"/>
      <c r="F203" s="363"/>
      <c r="G203" s="245"/>
      <c r="H203" s="245"/>
      <c r="I203" s="168"/>
      <c r="J203" s="361"/>
      <c r="K203" s="362"/>
      <c r="L203" s="363"/>
    </row>
    <row r="204" spans="1:12" ht="12.75" x14ac:dyDescent="0.2">
      <c r="A204" s="361"/>
      <c r="B204" s="362"/>
      <c r="C204" s="362"/>
      <c r="D204" s="362"/>
      <c r="E204" s="362"/>
      <c r="F204" s="363"/>
      <c r="G204" s="245"/>
      <c r="H204" s="245"/>
      <c r="I204" s="168"/>
      <c r="J204" s="361"/>
      <c r="K204" s="362"/>
      <c r="L204" s="363"/>
    </row>
    <row r="205" spans="1:12" ht="12.75" x14ac:dyDescent="0.2">
      <c r="A205" s="409"/>
      <c r="B205" s="410"/>
      <c r="C205" s="410"/>
      <c r="D205" s="410"/>
      <c r="E205" s="410"/>
      <c r="F205" s="411"/>
      <c r="G205" s="245"/>
      <c r="H205" s="245"/>
      <c r="I205" s="245"/>
      <c r="J205" s="409"/>
      <c r="K205" s="410"/>
      <c r="L205" s="411"/>
    </row>
    <row r="206" spans="1:12" ht="12.75" x14ac:dyDescent="0.2">
      <c r="A206" s="409"/>
      <c r="B206" s="410"/>
      <c r="C206" s="410"/>
      <c r="D206" s="410"/>
      <c r="E206" s="410"/>
      <c r="F206" s="411"/>
      <c r="G206" s="245"/>
      <c r="H206" s="245"/>
      <c r="I206" s="245"/>
      <c r="J206" s="409"/>
      <c r="K206" s="410"/>
      <c r="L206" s="411"/>
    </row>
    <row r="207" spans="1:12" ht="12.75" x14ac:dyDescent="0.2">
      <c r="A207" s="409"/>
      <c r="B207" s="362"/>
      <c r="C207" s="362"/>
      <c r="D207" s="362"/>
      <c r="E207" s="362"/>
      <c r="F207" s="363"/>
      <c r="G207" s="169"/>
      <c r="H207" s="169"/>
      <c r="I207" s="169"/>
      <c r="J207" s="409"/>
      <c r="K207" s="362"/>
      <c r="L207" s="363"/>
    </row>
    <row r="208" spans="1:12" ht="12.75" x14ac:dyDescent="0.2">
      <c r="A208" s="371" t="s">
        <v>463</v>
      </c>
      <c r="B208" s="418"/>
      <c r="C208" s="418"/>
      <c r="D208" s="418"/>
      <c r="E208" s="418"/>
      <c r="F208" s="418"/>
      <c r="G208" s="418"/>
      <c r="H208" s="418"/>
      <c r="I208" s="418"/>
      <c r="J208" s="418"/>
      <c r="K208" s="418"/>
      <c r="L208" s="419"/>
    </row>
    <row r="209" spans="1:12" ht="38.25" x14ac:dyDescent="0.2">
      <c r="A209" s="360" t="s">
        <v>326</v>
      </c>
      <c r="B209" s="360"/>
      <c r="C209" s="360"/>
      <c r="D209" s="360"/>
      <c r="E209" s="360"/>
      <c r="F209" s="360"/>
      <c r="G209" s="247" t="s">
        <v>327</v>
      </c>
      <c r="H209" s="247" t="s">
        <v>388</v>
      </c>
      <c r="I209" s="247" t="s">
        <v>389</v>
      </c>
      <c r="J209" s="360" t="s">
        <v>328</v>
      </c>
      <c r="K209" s="360"/>
      <c r="L209" s="360"/>
    </row>
    <row r="210" spans="1:12" ht="30.75" customHeight="1" x14ac:dyDescent="0.2">
      <c r="A210" s="364"/>
      <c r="B210" s="364"/>
      <c r="C210" s="364"/>
      <c r="D210" s="364"/>
      <c r="E210" s="364"/>
      <c r="F210" s="364"/>
      <c r="G210" s="156"/>
      <c r="H210" s="245"/>
      <c r="I210" s="250"/>
      <c r="J210" s="361"/>
      <c r="K210" s="362"/>
      <c r="L210" s="363"/>
    </row>
    <row r="211" spans="1:12" ht="33" customHeight="1" x14ac:dyDescent="0.2">
      <c r="A211" s="364"/>
      <c r="B211" s="364"/>
      <c r="C211" s="364"/>
      <c r="D211" s="364"/>
      <c r="E211" s="364"/>
      <c r="F211" s="364"/>
      <c r="G211" s="156"/>
      <c r="H211" s="245"/>
      <c r="I211" s="250"/>
      <c r="J211" s="361"/>
      <c r="K211" s="362"/>
      <c r="L211" s="363"/>
    </row>
    <row r="212" spans="1:12" ht="31.5" customHeight="1" x14ac:dyDescent="0.2">
      <c r="A212" s="402"/>
      <c r="B212" s="402"/>
      <c r="C212" s="402"/>
      <c r="D212" s="402"/>
      <c r="E212" s="402"/>
      <c r="F212" s="402"/>
      <c r="G212" s="246"/>
      <c r="H212" s="246"/>
      <c r="I212" s="246"/>
      <c r="J212" s="402"/>
      <c r="K212" s="402"/>
      <c r="L212" s="402"/>
    </row>
    <row r="213" spans="1:12" ht="33" customHeight="1" x14ac:dyDescent="0.2">
      <c r="A213" s="402"/>
      <c r="B213" s="402"/>
      <c r="C213" s="402"/>
      <c r="D213" s="402"/>
      <c r="E213" s="402"/>
      <c r="F213" s="402"/>
      <c r="G213" s="246"/>
      <c r="H213" s="246"/>
      <c r="I213" s="246"/>
      <c r="J213" s="402"/>
      <c r="K213" s="402"/>
      <c r="L213" s="402"/>
    </row>
    <row r="214" spans="1:12" ht="19.5" customHeight="1" x14ac:dyDescent="0.2">
      <c r="A214" s="403" t="s">
        <v>406</v>
      </c>
      <c r="B214" s="404"/>
      <c r="C214" s="404"/>
      <c r="D214" s="404"/>
      <c r="E214" s="404"/>
      <c r="F214" s="404"/>
      <c r="G214" s="404"/>
      <c r="H214" s="404"/>
      <c r="I214" s="404"/>
      <c r="J214" s="404"/>
      <c r="K214" s="404"/>
      <c r="L214" s="405"/>
    </row>
    <row r="215" spans="1:12" ht="26.25" customHeight="1" x14ac:dyDescent="0.2">
      <c r="A215" s="412" t="s">
        <v>407</v>
      </c>
      <c r="B215" s="413"/>
      <c r="C215" s="413"/>
      <c r="D215" s="413"/>
      <c r="E215" s="413"/>
      <c r="F215" s="414"/>
      <c r="G215" s="406" t="s">
        <v>666</v>
      </c>
      <c r="H215" s="407"/>
      <c r="I215" s="408"/>
      <c r="J215" s="406" t="s">
        <v>667</v>
      </c>
      <c r="K215" s="407"/>
      <c r="L215" s="408"/>
    </row>
    <row r="216" spans="1:12" ht="12.75" customHeight="1" x14ac:dyDescent="0.2">
      <c r="A216" s="415"/>
      <c r="B216" s="416"/>
      <c r="C216" s="416"/>
      <c r="D216" s="416"/>
      <c r="E216" s="416"/>
      <c r="F216" s="417"/>
      <c r="G216" s="394"/>
      <c r="H216" s="395"/>
      <c r="I216" s="396"/>
      <c r="J216" s="394"/>
      <c r="K216" s="395"/>
      <c r="L216" s="396"/>
    </row>
    <row r="217" spans="1:12" ht="12.75" x14ac:dyDescent="0.2">
      <c r="A217" s="403" t="s">
        <v>729</v>
      </c>
      <c r="B217" s="404"/>
      <c r="C217" s="404"/>
      <c r="D217" s="404"/>
      <c r="E217" s="404"/>
      <c r="F217" s="404"/>
      <c r="G217" s="404"/>
      <c r="H217" s="404"/>
      <c r="I217" s="404"/>
      <c r="J217" s="404"/>
      <c r="K217" s="404"/>
      <c r="L217" s="405"/>
    </row>
    <row r="218" spans="1:12" ht="12.75" x14ac:dyDescent="0.2">
      <c r="A218" s="391" t="s">
        <v>668</v>
      </c>
      <c r="B218" s="392"/>
      <c r="C218" s="392"/>
      <c r="D218" s="392"/>
      <c r="E218" s="392"/>
      <c r="F218" s="392"/>
      <c r="G218" s="392"/>
      <c r="H218" s="392"/>
      <c r="I218" s="393"/>
      <c r="J218" s="394"/>
      <c r="K218" s="395"/>
      <c r="L218" s="396"/>
    </row>
    <row r="219" spans="1:12" ht="12.75" x14ac:dyDescent="0.2">
      <c r="A219" s="391" t="s">
        <v>408</v>
      </c>
      <c r="B219" s="392"/>
      <c r="C219" s="392"/>
      <c r="D219" s="392"/>
      <c r="E219" s="392"/>
      <c r="F219" s="392"/>
      <c r="G219" s="392"/>
      <c r="H219" s="392"/>
      <c r="I219" s="393"/>
      <c r="J219" s="394"/>
      <c r="K219" s="395"/>
      <c r="L219" s="396"/>
    </row>
    <row r="220" spans="1:12" ht="19.5" customHeight="1" x14ac:dyDescent="0.2">
      <c r="A220" s="375" t="s">
        <v>421</v>
      </c>
      <c r="B220" s="397"/>
      <c r="C220" s="397"/>
      <c r="D220" s="397"/>
      <c r="E220" s="397"/>
      <c r="F220" s="397"/>
      <c r="G220" s="397"/>
      <c r="H220" s="397"/>
      <c r="I220" s="398"/>
      <c r="J220" s="364"/>
      <c r="K220" s="364"/>
      <c r="L220" s="364"/>
    </row>
    <row r="221" spans="1:12" ht="33.75" customHeight="1" x14ac:dyDescent="0.2">
      <c r="A221" s="375" t="s">
        <v>728</v>
      </c>
      <c r="B221" s="397"/>
      <c r="C221" s="397"/>
      <c r="D221" s="397"/>
      <c r="E221" s="397"/>
      <c r="F221" s="397"/>
      <c r="G221" s="397"/>
      <c r="H221" s="397"/>
      <c r="I221" s="398"/>
      <c r="J221" s="364"/>
      <c r="K221" s="364"/>
      <c r="L221" s="364"/>
    </row>
    <row r="222" spans="1:12" ht="54.6" customHeight="1" x14ac:dyDescent="0.2">
      <c r="A222" s="375" t="s">
        <v>420</v>
      </c>
      <c r="B222" s="397"/>
      <c r="C222" s="397"/>
      <c r="D222" s="397"/>
      <c r="E222" s="397"/>
      <c r="F222" s="397"/>
      <c r="G222" s="397"/>
      <c r="H222" s="397"/>
      <c r="I222" s="398"/>
      <c r="J222" s="364"/>
      <c r="K222" s="364"/>
      <c r="L222" s="364"/>
    </row>
    <row r="223" spans="1:12" ht="54" customHeight="1" x14ac:dyDescent="0.2">
      <c r="A223" s="399" t="s">
        <v>669</v>
      </c>
      <c r="B223" s="399"/>
      <c r="C223" s="399"/>
      <c r="D223" s="399"/>
      <c r="E223" s="399"/>
      <c r="F223" s="399"/>
      <c r="G223" s="399"/>
      <c r="H223" s="399"/>
      <c r="I223" s="399"/>
      <c r="J223" s="399"/>
      <c r="K223" s="399"/>
      <c r="L223" s="399"/>
    </row>
    <row r="224" spans="1:12" ht="21" customHeight="1" x14ac:dyDescent="0.2">
      <c r="A224" s="400" t="s">
        <v>464</v>
      </c>
      <c r="B224" s="400"/>
      <c r="C224" s="400"/>
      <c r="D224" s="400"/>
      <c r="E224" s="400"/>
      <c r="F224" s="400"/>
      <c r="G224" s="400"/>
      <c r="H224" s="400"/>
      <c r="I224" s="400"/>
      <c r="J224" s="401"/>
      <c r="K224" s="401"/>
      <c r="L224" s="401"/>
    </row>
    <row r="225" spans="1:12" ht="18.600000000000001" customHeight="1" x14ac:dyDescent="0.2">
      <c r="A225" s="389" t="s">
        <v>670</v>
      </c>
      <c r="B225" s="389"/>
      <c r="C225" s="389"/>
      <c r="D225" s="389"/>
      <c r="E225" s="389"/>
      <c r="F225" s="389"/>
      <c r="G225" s="390"/>
      <c r="H225" s="390"/>
      <c r="I225" s="390"/>
      <c r="J225" s="390"/>
      <c r="K225" s="390"/>
      <c r="L225" s="390"/>
    </row>
    <row r="226" spans="1:12" ht="25.5" customHeight="1" x14ac:dyDescent="0.2">
      <c r="A226" s="389"/>
      <c r="B226" s="389"/>
      <c r="C226" s="389"/>
      <c r="D226" s="389"/>
      <c r="E226" s="389"/>
      <c r="F226" s="389"/>
      <c r="G226" s="390"/>
      <c r="H226" s="390"/>
      <c r="I226" s="390"/>
      <c r="J226" s="390"/>
      <c r="K226" s="390"/>
      <c r="L226" s="390"/>
    </row>
    <row r="227" spans="1:12" ht="26.25" customHeight="1" x14ac:dyDescent="0.2">
      <c r="A227" s="375" t="s">
        <v>671</v>
      </c>
      <c r="B227" s="372"/>
      <c r="C227" s="372"/>
      <c r="D227" s="372"/>
      <c r="E227" s="372"/>
      <c r="F227" s="373"/>
      <c r="G227" s="517"/>
      <c r="H227" s="366"/>
      <c r="I227" s="366"/>
      <c r="J227" s="366"/>
      <c r="K227" s="366"/>
      <c r="L227" s="367"/>
    </row>
    <row r="228" spans="1:12" ht="45" customHeight="1" x14ac:dyDescent="0.2">
      <c r="A228" s="518" t="s">
        <v>682</v>
      </c>
      <c r="B228" s="519"/>
      <c r="C228" s="519"/>
      <c r="D228" s="519"/>
      <c r="E228" s="519"/>
      <c r="F228" s="520"/>
      <c r="G228" s="521" t="s">
        <v>681</v>
      </c>
      <c r="H228" s="522"/>
      <c r="I228" s="522"/>
      <c r="J228" s="522"/>
      <c r="K228" s="522"/>
      <c r="L228" s="523"/>
    </row>
    <row r="229" spans="1:12" ht="36" customHeight="1" x14ac:dyDescent="0.2">
      <c r="A229" s="375" t="s">
        <v>672</v>
      </c>
      <c r="B229" s="372"/>
      <c r="C229" s="372"/>
      <c r="D229" s="372"/>
      <c r="E229" s="372"/>
      <c r="F229" s="373"/>
      <c r="G229" s="517"/>
      <c r="H229" s="366"/>
      <c r="I229" s="366"/>
      <c r="J229" s="366"/>
      <c r="K229" s="366"/>
      <c r="L229" s="367"/>
    </row>
    <row r="230" spans="1:12" ht="42" customHeight="1" x14ac:dyDescent="0.2">
      <c r="A230" s="375" t="s">
        <v>673</v>
      </c>
      <c r="B230" s="372"/>
      <c r="C230" s="372"/>
      <c r="D230" s="372"/>
      <c r="E230" s="372"/>
      <c r="F230" s="373"/>
      <c r="G230" s="517"/>
      <c r="H230" s="366"/>
      <c r="I230" s="366"/>
      <c r="J230" s="366"/>
      <c r="K230" s="366"/>
      <c r="L230" s="367"/>
    </row>
    <row r="231" spans="1:12" ht="33.75" customHeight="1" x14ac:dyDescent="0.2">
      <c r="A231" s="375" t="s">
        <v>674</v>
      </c>
      <c r="B231" s="372"/>
      <c r="C231" s="372"/>
      <c r="D231" s="372"/>
      <c r="E231" s="372"/>
      <c r="F231" s="373"/>
      <c r="G231" s="517"/>
      <c r="H231" s="366"/>
      <c r="I231" s="366"/>
      <c r="J231" s="366"/>
      <c r="K231" s="366"/>
      <c r="L231" s="367"/>
    </row>
    <row r="232" spans="1:12" ht="25.5" customHeight="1" x14ac:dyDescent="0.2">
      <c r="A232" s="375" t="s">
        <v>675</v>
      </c>
      <c r="B232" s="372"/>
      <c r="C232" s="372"/>
      <c r="D232" s="372"/>
      <c r="E232" s="372"/>
      <c r="F232" s="373"/>
      <c r="G232" s="517"/>
      <c r="H232" s="366"/>
      <c r="I232" s="366"/>
      <c r="J232" s="366"/>
      <c r="K232" s="366"/>
      <c r="L232" s="367"/>
    </row>
    <row r="233" spans="1:12" ht="24.75" customHeight="1" x14ac:dyDescent="0.2">
      <c r="A233" s="375" t="s">
        <v>676</v>
      </c>
      <c r="B233" s="372"/>
      <c r="C233" s="372"/>
      <c r="D233" s="372"/>
      <c r="E233" s="372"/>
      <c r="F233" s="373"/>
      <c r="G233" s="517"/>
      <c r="H233" s="366"/>
      <c r="I233" s="366"/>
      <c r="J233" s="366"/>
      <c r="K233" s="366"/>
      <c r="L233" s="367"/>
    </row>
    <row r="234" spans="1:12" ht="45.75" customHeight="1" x14ac:dyDescent="0.2">
      <c r="A234" s="518" t="s">
        <v>683</v>
      </c>
      <c r="B234" s="519"/>
      <c r="C234" s="519"/>
      <c r="D234" s="519"/>
      <c r="E234" s="519"/>
      <c r="F234" s="520"/>
      <c r="G234" s="521" t="s">
        <v>681</v>
      </c>
      <c r="H234" s="522"/>
      <c r="I234" s="522"/>
      <c r="J234" s="522"/>
      <c r="K234" s="522"/>
      <c r="L234" s="523"/>
    </row>
    <row r="235" spans="1:12" ht="64.5" customHeight="1" x14ac:dyDescent="0.2">
      <c r="A235" s="375" t="s">
        <v>677</v>
      </c>
      <c r="B235" s="372"/>
      <c r="C235" s="372"/>
      <c r="D235" s="372"/>
      <c r="E235" s="372"/>
      <c r="F235" s="373"/>
      <c r="G235" s="517"/>
      <c r="H235" s="366"/>
      <c r="I235" s="366"/>
      <c r="J235" s="366"/>
      <c r="K235" s="366"/>
      <c r="L235" s="367"/>
    </row>
    <row r="236" spans="1:12" ht="36" customHeight="1" x14ac:dyDescent="0.2">
      <c r="A236" s="375" t="s">
        <v>678</v>
      </c>
      <c r="B236" s="372"/>
      <c r="C236" s="372"/>
      <c r="D236" s="372"/>
      <c r="E236" s="372"/>
      <c r="F236" s="373"/>
      <c r="G236" s="517"/>
      <c r="H236" s="366"/>
      <c r="I236" s="366"/>
      <c r="J236" s="366"/>
      <c r="K236" s="366"/>
      <c r="L236" s="367"/>
    </row>
    <row r="237" spans="1:12" ht="42" customHeight="1" x14ac:dyDescent="0.2">
      <c r="A237" s="375" t="s">
        <v>679</v>
      </c>
      <c r="B237" s="372"/>
      <c r="C237" s="372"/>
      <c r="D237" s="372"/>
      <c r="E237" s="372"/>
      <c r="F237" s="373"/>
      <c r="G237" s="517"/>
      <c r="H237" s="366"/>
      <c r="I237" s="366"/>
      <c r="J237" s="366"/>
      <c r="K237" s="366"/>
      <c r="L237" s="367"/>
    </row>
    <row r="238" spans="1:12" ht="68.25" customHeight="1" x14ac:dyDescent="0.2">
      <c r="A238" s="375" t="s">
        <v>680</v>
      </c>
      <c r="B238" s="372"/>
      <c r="C238" s="372"/>
      <c r="D238" s="372"/>
      <c r="E238" s="372"/>
      <c r="F238" s="373"/>
      <c r="G238" s="517"/>
      <c r="H238" s="366"/>
      <c r="I238" s="366"/>
      <c r="J238" s="366"/>
      <c r="K238" s="366"/>
      <c r="L238" s="367"/>
    </row>
    <row r="239" spans="1:12" ht="24.75" customHeight="1" x14ac:dyDescent="0.2">
      <c r="A239" s="375" t="s">
        <v>482</v>
      </c>
      <c r="B239" s="372"/>
      <c r="C239" s="372"/>
      <c r="D239" s="372"/>
      <c r="E239" s="372"/>
      <c r="F239" s="373"/>
      <c r="G239" s="517"/>
      <c r="H239" s="366"/>
      <c r="I239" s="366"/>
      <c r="J239" s="366"/>
      <c r="K239" s="366"/>
      <c r="L239" s="367"/>
    </row>
    <row r="240" spans="1:12" ht="14.25" customHeight="1" x14ac:dyDescent="0.2">
      <c r="A240" s="421" t="s">
        <v>375</v>
      </c>
      <c r="B240" s="421"/>
      <c r="C240" s="421"/>
      <c r="D240" s="421"/>
      <c r="E240" s="421"/>
      <c r="F240" s="421"/>
      <c r="G240" s="364"/>
      <c r="H240" s="364"/>
      <c r="I240" s="364"/>
      <c r="J240" s="364"/>
      <c r="K240" s="364"/>
      <c r="L240" s="364"/>
    </row>
    <row r="241" spans="1:12" ht="11.25" customHeight="1" x14ac:dyDescent="0.2">
      <c r="A241" s="421" t="s">
        <v>306</v>
      </c>
      <c r="B241" s="421"/>
      <c r="C241" s="421"/>
      <c r="D241" s="421"/>
      <c r="E241" s="421"/>
      <c r="F241" s="421"/>
      <c r="G241" s="364"/>
      <c r="H241" s="364"/>
      <c r="I241" s="364"/>
      <c r="J241" s="364"/>
      <c r="K241" s="364"/>
      <c r="L241" s="364"/>
    </row>
    <row r="242" spans="1:12" ht="12.75" x14ac:dyDescent="0.2">
      <c r="A242" s="400" t="s">
        <v>376</v>
      </c>
      <c r="B242" s="400"/>
      <c r="C242" s="400"/>
      <c r="D242" s="400"/>
      <c r="E242" s="400"/>
      <c r="F242" s="400"/>
      <c r="G242" s="400"/>
      <c r="H242" s="400"/>
      <c r="I242" s="400" t="s">
        <v>299</v>
      </c>
      <c r="J242" s="400"/>
      <c r="K242" s="400"/>
      <c r="L242" s="400"/>
    </row>
    <row r="243" spans="1:12" ht="12.75" x14ac:dyDescent="0.2">
      <c r="A243" s="421" t="s">
        <v>300</v>
      </c>
      <c r="B243" s="421"/>
      <c r="C243" s="421"/>
      <c r="D243" s="421"/>
      <c r="E243" s="421"/>
      <c r="F243" s="421"/>
      <c r="G243" s="421"/>
      <c r="H243" s="421"/>
      <c r="I243" s="364"/>
      <c r="J243" s="364"/>
      <c r="K243" s="364"/>
      <c r="L243" s="364"/>
    </row>
    <row r="244" spans="1:12" ht="12.75" x14ac:dyDescent="0.2">
      <c r="A244" s="421" t="s">
        <v>301</v>
      </c>
      <c r="B244" s="421"/>
      <c r="C244" s="421"/>
      <c r="D244" s="421"/>
      <c r="E244" s="421"/>
      <c r="F244" s="421"/>
      <c r="G244" s="421"/>
      <c r="H244" s="421"/>
      <c r="I244" s="364"/>
      <c r="J244" s="364"/>
      <c r="K244" s="364"/>
      <c r="L244" s="364"/>
    </row>
    <row r="245" spans="1:12" ht="12.75" x14ac:dyDescent="0.2">
      <c r="A245" s="421" t="s">
        <v>302</v>
      </c>
      <c r="B245" s="421"/>
      <c r="C245" s="421"/>
      <c r="D245" s="421"/>
      <c r="E245" s="421"/>
      <c r="F245" s="421"/>
      <c r="G245" s="421"/>
      <c r="H245" s="421"/>
      <c r="I245" s="364"/>
      <c r="J245" s="364"/>
      <c r="K245" s="364"/>
      <c r="L245" s="364"/>
    </row>
    <row r="246" spans="1:12" ht="12.75" x14ac:dyDescent="0.2">
      <c r="A246" s="421" t="s">
        <v>303</v>
      </c>
      <c r="B246" s="421"/>
      <c r="C246" s="421"/>
      <c r="D246" s="421"/>
      <c r="E246" s="421"/>
      <c r="F246" s="421"/>
      <c r="G246" s="421"/>
      <c r="H246" s="421"/>
      <c r="I246" s="364"/>
      <c r="J246" s="364"/>
      <c r="K246" s="364"/>
      <c r="L246" s="364"/>
    </row>
    <row r="247" spans="1:12" ht="22.5" customHeight="1" x14ac:dyDescent="0.2">
      <c r="A247" s="437" t="s">
        <v>465</v>
      </c>
      <c r="B247" s="437"/>
      <c r="C247" s="437"/>
      <c r="D247" s="437"/>
      <c r="E247" s="437"/>
      <c r="F247" s="437"/>
      <c r="G247" s="437"/>
      <c r="H247" s="437"/>
      <c r="I247" s="437"/>
      <c r="J247" s="437"/>
      <c r="K247" s="437"/>
      <c r="L247" s="437"/>
    </row>
    <row r="248" spans="1:12" ht="76.5" x14ac:dyDescent="0.2">
      <c r="A248" s="360" t="s">
        <v>379</v>
      </c>
      <c r="B248" s="360"/>
      <c r="C248" s="360"/>
      <c r="D248" s="360"/>
      <c r="E248" s="360"/>
      <c r="F248" s="360"/>
      <c r="G248" s="247" t="s">
        <v>336</v>
      </c>
      <c r="H248" s="247" t="s">
        <v>366</v>
      </c>
      <c r="I248" s="360" t="s">
        <v>380</v>
      </c>
      <c r="J248" s="360"/>
      <c r="K248" s="247" t="s">
        <v>337</v>
      </c>
      <c r="L248" s="247" t="s">
        <v>338</v>
      </c>
    </row>
    <row r="249" spans="1:12" ht="22.5" customHeight="1" x14ac:dyDescent="0.2">
      <c r="A249" s="381" t="s">
        <v>727</v>
      </c>
      <c r="B249" s="422"/>
      <c r="C249" s="422"/>
      <c r="D249" s="422"/>
      <c r="E249" s="422"/>
      <c r="F249" s="423"/>
      <c r="G249" s="245"/>
      <c r="H249" s="245"/>
      <c r="I249" s="364"/>
      <c r="J249" s="364"/>
      <c r="K249" s="247">
        <f>I249-H249</f>
        <v>0</v>
      </c>
      <c r="L249" s="146" t="e">
        <f t="shared" ref="L249:L254" si="0">I249/G249</f>
        <v>#DIV/0!</v>
      </c>
    </row>
    <row r="250" spans="1:12" ht="30.75" customHeight="1" x14ac:dyDescent="0.2">
      <c r="A250" s="381" t="s">
        <v>333</v>
      </c>
      <c r="B250" s="422"/>
      <c r="C250" s="422"/>
      <c r="D250" s="422"/>
      <c r="E250" s="422"/>
      <c r="F250" s="423"/>
      <c r="G250" s="252"/>
      <c r="H250" s="252"/>
      <c r="I250" s="490"/>
      <c r="J250" s="490"/>
      <c r="K250" s="247">
        <f>I250-G250</f>
        <v>0</v>
      </c>
      <c r="L250" s="146" t="e">
        <f t="shared" si="0"/>
        <v>#DIV/0!</v>
      </c>
    </row>
    <row r="251" spans="1:12" ht="27.75" customHeight="1" x14ac:dyDescent="0.2">
      <c r="A251" s="381" t="s">
        <v>334</v>
      </c>
      <c r="B251" s="422"/>
      <c r="C251" s="422"/>
      <c r="D251" s="422"/>
      <c r="E251" s="422"/>
      <c r="F251" s="423"/>
      <c r="G251" s="253" t="e">
        <f>G250/G249</f>
        <v>#DIV/0!</v>
      </c>
      <c r="H251" s="253" t="e">
        <f>H250/H249</f>
        <v>#DIV/0!</v>
      </c>
      <c r="I251" s="484" t="e">
        <f>I250/I249</f>
        <v>#DIV/0!</v>
      </c>
      <c r="J251" s="484"/>
      <c r="K251" s="247" t="e">
        <f>I251-G251</f>
        <v>#DIV/0!</v>
      </c>
      <c r="L251" s="146" t="e">
        <f t="shared" si="0"/>
        <v>#DIV/0!</v>
      </c>
    </row>
    <row r="252" spans="1:12" ht="28.5" customHeight="1" x14ac:dyDescent="0.2">
      <c r="A252" s="381" t="s">
        <v>365</v>
      </c>
      <c r="B252" s="422"/>
      <c r="C252" s="422"/>
      <c r="D252" s="422"/>
      <c r="E252" s="422"/>
      <c r="F252" s="423"/>
      <c r="G252" s="252"/>
      <c r="H252" s="252"/>
      <c r="I252" s="491"/>
      <c r="J252" s="491"/>
      <c r="K252" s="247">
        <f>I252-G252</f>
        <v>0</v>
      </c>
      <c r="L252" s="146" t="e">
        <f t="shared" si="0"/>
        <v>#DIV/0!</v>
      </c>
    </row>
    <row r="253" spans="1:12" ht="34.5" customHeight="1" x14ac:dyDescent="0.2">
      <c r="A253" s="381" t="s">
        <v>335</v>
      </c>
      <c r="B253" s="422"/>
      <c r="C253" s="422"/>
      <c r="D253" s="422"/>
      <c r="E253" s="422"/>
      <c r="F253" s="423"/>
      <c r="G253" s="252"/>
      <c r="H253" s="252"/>
      <c r="I253" s="491"/>
      <c r="J253" s="491"/>
      <c r="K253" s="247">
        <f>I253-G253</f>
        <v>0</v>
      </c>
      <c r="L253" s="146" t="e">
        <f t="shared" si="0"/>
        <v>#DIV/0!</v>
      </c>
    </row>
    <row r="254" spans="1:12" ht="26.25" customHeight="1" x14ac:dyDescent="0.2">
      <c r="A254" s="381" t="s">
        <v>334</v>
      </c>
      <c r="B254" s="422"/>
      <c r="C254" s="422"/>
      <c r="D254" s="422"/>
      <c r="E254" s="422"/>
      <c r="F254" s="423"/>
      <c r="G254" s="253" t="e">
        <f>G253/G249</f>
        <v>#DIV/0!</v>
      </c>
      <c r="H254" s="253" t="e">
        <f>H253/H249</f>
        <v>#DIV/0!</v>
      </c>
      <c r="I254" s="484" t="e">
        <f>I253/I249</f>
        <v>#DIV/0!</v>
      </c>
      <c r="J254" s="484"/>
      <c r="K254" s="247" t="e">
        <f>I254-G254</f>
        <v>#DIV/0!</v>
      </c>
      <c r="L254" s="146" t="e">
        <f t="shared" si="0"/>
        <v>#DIV/0!</v>
      </c>
    </row>
    <row r="255" spans="1:12" ht="66.75" customHeight="1" x14ac:dyDescent="0.2">
      <c r="A255" s="371" t="s">
        <v>466</v>
      </c>
      <c r="B255" s="485"/>
      <c r="C255" s="485"/>
      <c r="D255" s="485"/>
      <c r="E255" s="485"/>
      <c r="F255" s="485"/>
      <c r="G255" s="485"/>
      <c r="H255" s="485"/>
      <c r="I255" s="485"/>
      <c r="J255" s="485"/>
      <c r="K255" s="486"/>
      <c r="L255" s="165"/>
    </row>
    <row r="256" spans="1:12" ht="13.5" thickBot="1" x14ac:dyDescent="0.25">
      <c r="A256" s="487" t="s">
        <v>468</v>
      </c>
      <c r="B256" s="487"/>
      <c r="C256" s="487"/>
      <c r="D256" s="487"/>
      <c r="E256" s="487"/>
      <c r="F256" s="487"/>
      <c r="G256" s="487"/>
      <c r="H256" s="487"/>
      <c r="I256" s="487"/>
      <c r="J256" s="487"/>
      <c r="K256" s="487"/>
      <c r="L256" s="487"/>
    </row>
    <row r="257" spans="1:12" ht="13.5" thickTop="1" x14ac:dyDescent="0.2">
      <c r="A257" s="478" t="s">
        <v>467</v>
      </c>
      <c r="B257" s="479"/>
      <c r="C257" s="479"/>
      <c r="D257" s="479"/>
      <c r="E257" s="479"/>
      <c r="F257" s="479"/>
      <c r="G257" s="479"/>
      <c r="H257" s="479"/>
      <c r="I257" s="479"/>
      <c r="J257" s="479"/>
      <c r="K257" s="479"/>
      <c r="L257" s="480"/>
    </row>
    <row r="258" spans="1:12" ht="24.75" customHeight="1" x14ac:dyDescent="0.2">
      <c r="A258" s="494"/>
      <c r="B258" s="374"/>
      <c r="C258" s="367"/>
      <c r="D258" s="365"/>
      <c r="E258" s="367"/>
      <c r="F258" s="364"/>
      <c r="G258" s="364"/>
      <c r="H258" s="364"/>
      <c r="I258" s="364"/>
      <c r="J258" s="365"/>
      <c r="K258" s="374"/>
      <c r="L258" s="495"/>
    </row>
    <row r="259" spans="1:12" ht="12.75" x14ac:dyDescent="0.2">
      <c r="A259" s="492" t="s">
        <v>344</v>
      </c>
      <c r="B259" s="437"/>
      <c r="C259" s="437"/>
      <c r="D259" s="437"/>
      <c r="E259" s="437"/>
      <c r="F259" s="437"/>
      <c r="G259" s="437"/>
      <c r="H259" s="437"/>
      <c r="I259" s="437"/>
      <c r="J259" s="437"/>
      <c r="K259" s="437"/>
      <c r="L259" s="493"/>
    </row>
    <row r="260" spans="1:12" ht="54.75" customHeight="1" x14ac:dyDescent="0.2">
      <c r="A260" s="494"/>
      <c r="B260" s="374"/>
      <c r="C260" s="367"/>
      <c r="D260" s="365"/>
      <c r="E260" s="367"/>
      <c r="F260" s="364"/>
      <c r="G260" s="364"/>
      <c r="H260" s="364"/>
      <c r="I260" s="364"/>
      <c r="J260" s="365"/>
      <c r="K260" s="374"/>
      <c r="L260" s="495"/>
    </row>
    <row r="261" spans="1:12" ht="12.75" x14ac:dyDescent="0.2">
      <c r="A261" s="492" t="s">
        <v>386</v>
      </c>
      <c r="B261" s="437"/>
      <c r="C261" s="437"/>
      <c r="D261" s="437"/>
      <c r="E261" s="437"/>
      <c r="F261" s="437"/>
      <c r="G261" s="437"/>
      <c r="H261" s="437"/>
      <c r="I261" s="437"/>
      <c r="J261" s="437"/>
      <c r="K261" s="437"/>
      <c r="L261" s="493"/>
    </row>
    <row r="262" spans="1:12" ht="24.75" customHeight="1" thickBot="1" x14ac:dyDescent="0.25">
      <c r="A262" s="505"/>
      <c r="B262" s="482"/>
      <c r="C262" s="506"/>
      <c r="D262" s="481"/>
      <c r="E262" s="506"/>
      <c r="F262" s="481"/>
      <c r="G262" s="506"/>
      <c r="H262" s="481"/>
      <c r="I262" s="506"/>
      <c r="J262" s="481"/>
      <c r="K262" s="482"/>
      <c r="L262" s="483"/>
    </row>
    <row r="263" spans="1:12" ht="20.25" customHeight="1" thickTop="1" x14ac:dyDescent="0.2">
      <c r="A263" s="478" t="s">
        <v>467</v>
      </c>
      <c r="B263" s="479"/>
      <c r="C263" s="479"/>
      <c r="D263" s="479"/>
      <c r="E263" s="479"/>
      <c r="F263" s="479"/>
      <c r="G263" s="479"/>
      <c r="H263" s="479"/>
      <c r="I263" s="479"/>
      <c r="J263" s="479"/>
      <c r="K263" s="479"/>
      <c r="L263" s="480"/>
    </row>
    <row r="264" spans="1:12" ht="27" customHeight="1" x14ac:dyDescent="0.2">
      <c r="A264" s="507"/>
      <c r="B264" s="508"/>
      <c r="C264" s="367"/>
      <c r="D264" s="509"/>
      <c r="E264" s="367"/>
      <c r="F264" s="510"/>
      <c r="G264" s="510"/>
      <c r="H264" s="401"/>
      <c r="I264" s="401"/>
      <c r="J264" s="496"/>
      <c r="K264" s="497"/>
      <c r="L264" s="498"/>
    </row>
    <row r="265" spans="1:12" ht="12.75" x14ac:dyDescent="0.2">
      <c r="A265" s="492" t="s">
        <v>344</v>
      </c>
      <c r="B265" s="437"/>
      <c r="C265" s="437"/>
      <c r="D265" s="437"/>
      <c r="E265" s="437"/>
      <c r="F265" s="437"/>
      <c r="G265" s="437"/>
      <c r="H265" s="437"/>
      <c r="I265" s="437"/>
      <c r="J265" s="437"/>
      <c r="K265" s="437"/>
      <c r="L265" s="493"/>
    </row>
    <row r="266" spans="1:12" ht="33" customHeight="1" x14ac:dyDescent="0.2">
      <c r="A266" s="494"/>
      <c r="B266" s="374"/>
      <c r="C266" s="367"/>
      <c r="D266" s="365"/>
      <c r="E266" s="367"/>
      <c r="F266" s="364"/>
      <c r="G266" s="364"/>
      <c r="H266" s="364"/>
      <c r="I266" s="364"/>
      <c r="J266" s="370"/>
      <c r="K266" s="368"/>
      <c r="L266" s="495"/>
    </row>
    <row r="267" spans="1:12" ht="12.75" x14ac:dyDescent="0.2">
      <c r="A267" s="492" t="s">
        <v>386</v>
      </c>
      <c r="B267" s="437"/>
      <c r="C267" s="437"/>
      <c r="D267" s="437"/>
      <c r="E267" s="437"/>
      <c r="F267" s="437"/>
      <c r="G267" s="437"/>
      <c r="H267" s="437"/>
      <c r="I267" s="437"/>
      <c r="J267" s="437"/>
      <c r="K267" s="437"/>
      <c r="L267" s="493"/>
    </row>
    <row r="268" spans="1:12" ht="39.75" customHeight="1" thickBot="1" x14ac:dyDescent="0.25">
      <c r="A268" s="499"/>
      <c r="B268" s="500"/>
      <c r="C268" s="501"/>
      <c r="D268" s="502"/>
      <c r="E268" s="501"/>
      <c r="F268" s="503"/>
      <c r="G268" s="503"/>
      <c r="H268" s="503"/>
      <c r="I268" s="503"/>
      <c r="J268" s="502"/>
      <c r="K268" s="500"/>
      <c r="L268" s="504"/>
    </row>
    <row r="269" spans="1:12" ht="14.25" thickTop="1" x14ac:dyDescent="0.2">
      <c r="A269" s="511" t="s">
        <v>354</v>
      </c>
      <c r="B269" s="512"/>
      <c r="C269" s="512"/>
      <c r="D269" s="512"/>
      <c r="E269" s="512"/>
      <c r="F269" s="512"/>
      <c r="G269" s="512"/>
      <c r="H269" s="513"/>
      <c r="I269" s="514">
        <f>A262+D262+F262+H262+J262+A268+D268+F268+H268+J268</f>
        <v>0</v>
      </c>
      <c r="J269" s="515"/>
      <c r="K269" s="515"/>
      <c r="L269" s="516"/>
    </row>
    <row r="270" spans="1:12" ht="13.5" x14ac:dyDescent="0.2">
      <c r="A270" s="242"/>
      <c r="B270" s="242"/>
      <c r="C270" s="242"/>
      <c r="D270" s="242"/>
      <c r="E270" s="242"/>
      <c r="F270" s="242"/>
      <c r="G270" s="242"/>
      <c r="H270" s="242"/>
      <c r="I270" s="243"/>
      <c r="J270" s="244"/>
      <c r="K270" s="244"/>
      <c r="L270" s="244"/>
    </row>
    <row r="271" spans="1:12" ht="13.5" x14ac:dyDescent="0.2">
      <c r="A271" s="278"/>
      <c r="B271" s="278"/>
      <c r="C271" s="278"/>
      <c r="D271" s="278"/>
      <c r="E271" s="278"/>
      <c r="F271" s="278"/>
      <c r="G271" s="278"/>
      <c r="H271" s="278"/>
      <c r="I271" s="243"/>
      <c r="J271" s="244"/>
      <c r="K271" s="244"/>
      <c r="L271" s="244"/>
    </row>
    <row r="272" spans="1:12" ht="12.75" x14ac:dyDescent="0.2">
      <c r="A272" s="488" t="s">
        <v>684</v>
      </c>
      <c r="B272" s="488"/>
      <c r="C272" s="488"/>
      <c r="D272" s="488"/>
      <c r="E272" s="488"/>
      <c r="F272" s="488"/>
      <c r="G272" s="488"/>
      <c r="H272" s="488"/>
      <c r="I272" s="488"/>
      <c r="J272" s="488"/>
      <c r="K272" s="488"/>
      <c r="L272" s="488"/>
    </row>
    <row r="273" spans="1:12" ht="12.75" x14ac:dyDescent="0.2">
      <c r="A273" s="488"/>
      <c r="B273" s="488"/>
      <c r="C273" s="488"/>
      <c r="D273" s="488"/>
      <c r="E273" s="488"/>
      <c r="F273" s="488"/>
      <c r="G273" s="488"/>
      <c r="H273" s="488"/>
      <c r="I273" s="488"/>
      <c r="J273" s="488"/>
      <c r="K273" s="488"/>
      <c r="L273" s="488"/>
    </row>
    <row r="274" spans="1:12" ht="12.75" x14ac:dyDescent="0.2">
      <c r="A274" s="488"/>
      <c r="B274" s="488"/>
      <c r="C274" s="488"/>
      <c r="D274" s="488"/>
      <c r="E274" s="488"/>
      <c r="F274" s="488"/>
      <c r="G274" s="488"/>
      <c r="H274" s="488"/>
      <c r="I274" s="488"/>
      <c r="J274" s="488"/>
      <c r="K274" s="488"/>
      <c r="L274" s="488"/>
    </row>
    <row r="275" spans="1:12" ht="12.75" x14ac:dyDescent="0.2">
      <c r="A275" s="488"/>
      <c r="B275" s="488"/>
      <c r="C275" s="488"/>
      <c r="D275" s="488"/>
      <c r="E275" s="488"/>
      <c r="F275" s="488"/>
      <c r="G275" s="488"/>
      <c r="H275" s="488"/>
      <c r="I275" s="488"/>
      <c r="J275" s="488"/>
      <c r="K275" s="488"/>
      <c r="L275" s="488"/>
    </row>
    <row r="276" spans="1:12" ht="12.75" x14ac:dyDescent="0.2">
      <c r="A276" s="488"/>
      <c r="B276" s="488"/>
      <c r="C276" s="488"/>
      <c r="D276" s="488"/>
      <c r="E276" s="488"/>
      <c r="F276" s="488"/>
      <c r="G276" s="488"/>
      <c r="H276" s="488"/>
      <c r="I276" s="488"/>
      <c r="J276" s="488"/>
      <c r="K276" s="488"/>
      <c r="L276" s="488"/>
    </row>
    <row r="277" spans="1:12" ht="12.75" x14ac:dyDescent="0.2">
      <c r="A277" s="488"/>
      <c r="B277" s="488"/>
      <c r="C277" s="488"/>
      <c r="D277" s="488"/>
      <c r="E277" s="488"/>
      <c r="F277" s="488"/>
      <c r="G277" s="488"/>
      <c r="H277" s="488"/>
      <c r="I277" s="488"/>
      <c r="J277" s="488"/>
      <c r="K277" s="488"/>
      <c r="L277" s="488"/>
    </row>
    <row r="278" spans="1:12" ht="12.75" x14ac:dyDescent="0.2">
      <c r="A278" s="488"/>
      <c r="B278" s="488"/>
      <c r="C278" s="488"/>
      <c r="D278" s="488"/>
      <c r="E278" s="488"/>
      <c r="F278" s="488"/>
      <c r="G278" s="488"/>
      <c r="H278" s="488"/>
      <c r="I278" s="488"/>
      <c r="J278" s="488"/>
      <c r="K278" s="488"/>
      <c r="L278" s="488"/>
    </row>
    <row r="279" spans="1:12" ht="12.75" x14ac:dyDescent="0.2">
      <c r="A279" s="488"/>
      <c r="B279" s="488"/>
      <c r="C279" s="488"/>
      <c r="D279" s="488"/>
      <c r="E279" s="488"/>
      <c r="F279" s="488"/>
      <c r="G279" s="488"/>
      <c r="H279" s="488"/>
      <c r="I279" s="488"/>
      <c r="J279" s="488"/>
      <c r="K279" s="488"/>
      <c r="L279" s="488"/>
    </row>
    <row r="280" spans="1:12" ht="12.75" x14ac:dyDescent="0.2">
      <c r="A280" s="488"/>
      <c r="B280" s="488"/>
      <c r="C280" s="488"/>
      <c r="D280" s="488"/>
      <c r="E280" s="488"/>
      <c r="F280" s="488"/>
      <c r="G280" s="488"/>
      <c r="H280" s="488"/>
      <c r="I280" s="488"/>
      <c r="J280" s="488"/>
      <c r="K280" s="488"/>
      <c r="L280" s="488"/>
    </row>
    <row r="281" spans="1:12" ht="12.75" x14ac:dyDescent="0.2">
      <c r="A281" s="488"/>
      <c r="B281" s="488"/>
      <c r="C281" s="488"/>
      <c r="D281" s="488"/>
      <c r="E281" s="488"/>
      <c r="F281" s="488"/>
      <c r="G281" s="488"/>
      <c r="H281" s="488"/>
      <c r="I281" s="488"/>
      <c r="J281" s="488"/>
      <c r="K281" s="488"/>
      <c r="L281" s="488"/>
    </row>
    <row r="282" spans="1:12" ht="12.75" x14ac:dyDescent="0.2">
      <c r="A282" s="251" t="s">
        <v>469</v>
      </c>
      <c r="B282" s="251"/>
      <c r="C282" s="251"/>
      <c r="D282" s="251"/>
      <c r="E282" s="251"/>
      <c r="F282" s="251"/>
      <c r="G282" s="251"/>
      <c r="H282" s="251"/>
      <c r="I282" s="251"/>
      <c r="J282" s="251"/>
      <c r="K282" s="251"/>
      <c r="L282" s="251"/>
    </row>
    <row r="283" spans="1:12" ht="12.75" x14ac:dyDescent="0.2">
      <c r="A283" s="149"/>
      <c r="B283" s="149"/>
      <c r="C283" s="149"/>
      <c r="D283" s="149"/>
      <c r="E283" s="149"/>
      <c r="F283" s="149"/>
      <c r="G283" s="149"/>
      <c r="H283" s="149"/>
      <c r="I283" s="149"/>
      <c r="J283" s="149"/>
      <c r="K283" s="149"/>
      <c r="L283" s="149"/>
    </row>
    <row r="284" spans="1:12" ht="12.75" x14ac:dyDescent="0.2">
      <c r="A284" s="488" t="s">
        <v>208</v>
      </c>
      <c r="B284" s="488"/>
      <c r="C284" s="488"/>
      <c r="D284" s="488"/>
      <c r="E284" s="488"/>
      <c r="F284" s="488"/>
      <c r="G284" s="488"/>
      <c r="H284" s="149"/>
      <c r="I284" s="489"/>
      <c r="J284" s="489"/>
      <c r="K284" s="489"/>
      <c r="L284" s="489"/>
    </row>
    <row r="285" spans="1:12" ht="12.75" x14ac:dyDescent="0.2">
      <c r="A285" s="149"/>
      <c r="B285" s="149"/>
      <c r="C285" s="149"/>
      <c r="D285" s="149"/>
      <c r="E285" s="149"/>
      <c r="F285" s="149"/>
      <c r="G285" s="149"/>
      <c r="H285" s="149"/>
      <c r="I285" s="149"/>
      <c r="J285" s="149"/>
      <c r="K285" s="149"/>
      <c r="L285" s="149"/>
    </row>
    <row r="286" spans="1:12" ht="12.75" x14ac:dyDescent="0.2">
      <c r="A286" s="488" t="s">
        <v>329</v>
      </c>
      <c r="B286" s="488"/>
      <c r="C286" s="488"/>
      <c r="D286" s="488"/>
      <c r="E286" s="488"/>
      <c r="F286" s="488"/>
      <c r="G286" s="488"/>
      <c r="H286" s="149"/>
      <c r="I286" s="489"/>
      <c r="J286" s="489"/>
      <c r="K286" s="489"/>
      <c r="L286" s="489"/>
    </row>
    <row r="287" spans="1:12" ht="12.75" x14ac:dyDescent="0.2">
      <c r="A287" s="149"/>
      <c r="B287" s="149"/>
      <c r="C287" s="149"/>
      <c r="D287" s="149"/>
      <c r="E287" s="149"/>
      <c r="F287" s="149"/>
      <c r="G287" s="149"/>
      <c r="H287" s="149"/>
      <c r="I287" s="149"/>
      <c r="J287" s="149"/>
      <c r="K287" s="149"/>
      <c r="L287" s="149"/>
    </row>
    <row r="288" spans="1:12" ht="26.25" customHeight="1" x14ac:dyDescent="0.2">
      <c r="A288" s="149"/>
      <c r="B288" s="149" t="s">
        <v>330</v>
      </c>
      <c r="C288" s="149"/>
      <c r="D288" s="149"/>
      <c r="E288" s="149"/>
      <c r="F288" s="149"/>
      <c r="G288" s="149"/>
      <c r="H288" s="149"/>
      <c r="I288" s="149"/>
      <c r="J288" s="149"/>
      <c r="K288" s="149"/>
      <c r="L288" s="149"/>
    </row>
    <row r="289" ht="12" customHeight="1" x14ac:dyDescent="0.2"/>
    <row r="290" ht="12" customHeight="1" x14ac:dyDescent="0.2"/>
    <row r="291" ht="12" customHeight="1" x14ac:dyDescent="0.2"/>
    <row r="292" ht="12" customHeight="1" x14ac:dyDescent="0.2"/>
    <row r="293" ht="12" customHeight="1" x14ac:dyDescent="0.2"/>
    <row r="294" ht="12" customHeight="1" x14ac:dyDescent="0.2"/>
    <row r="295" ht="12" customHeight="1" x14ac:dyDescent="0.2"/>
    <row r="296" ht="12" customHeight="1" x14ac:dyDescent="0.2"/>
    <row r="297" ht="12" customHeight="1" x14ac:dyDescent="0.2"/>
    <row r="298" ht="12" customHeight="1" x14ac:dyDescent="0.2"/>
    <row r="299" ht="12" customHeight="1" x14ac:dyDescent="0.2"/>
    <row r="300" ht="12" customHeight="1" x14ac:dyDescent="0.2"/>
    <row r="301" ht="12" customHeight="1" x14ac:dyDescent="0.2"/>
    <row r="302" ht="12" customHeight="1" x14ac:dyDescent="0.2"/>
    <row r="303" ht="12" customHeight="1" x14ac:dyDescent="0.2"/>
    <row r="304" ht="12" customHeight="1" x14ac:dyDescent="0.2"/>
    <row r="305" ht="12" customHeight="1" x14ac:dyDescent="0.2"/>
    <row r="306" ht="12" customHeight="1" x14ac:dyDescent="0.2"/>
    <row r="307" ht="12" customHeight="1" x14ac:dyDescent="0.2"/>
    <row r="308" ht="12" customHeight="1" x14ac:dyDescent="0.2"/>
    <row r="309" ht="12" customHeight="1" x14ac:dyDescent="0.2"/>
    <row r="310" ht="12" customHeight="1" x14ac:dyDescent="0.2"/>
    <row r="311" ht="12" customHeight="1" x14ac:dyDescent="0.2"/>
    <row r="312" ht="12" customHeight="1" x14ac:dyDescent="0.2"/>
    <row r="313" ht="12" customHeight="1" x14ac:dyDescent="0.2"/>
    <row r="314" ht="12" customHeight="1" x14ac:dyDescent="0.2"/>
    <row r="315" ht="12" customHeight="1" x14ac:dyDescent="0.2"/>
    <row r="316" ht="12" customHeight="1" x14ac:dyDescent="0.2"/>
    <row r="317" ht="12" customHeight="1" x14ac:dyDescent="0.2"/>
    <row r="318" ht="12" customHeight="1" x14ac:dyDescent="0.2"/>
    <row r="319" ht="12" customHeight="1" x14ac:dyDescent="0.2"/>
    <row r="320" ht="12" customHeight="1" x14ac:dyDescent="0.2"/>
    <row r="321" ht="12" customHeight="1" x14ac:dyDescent="0.2"/>
    <row r="322" ht="12" customHeight="1" x14ac:dyDescent="0.2"/>
    <row r="323" ht="12" customHeight="1" x14ac:dyDescent="0.2"/>
    <row r="324" ht="12" customHeight="1" x14ac:dyDescent="0.2"/>
    <row r="325" ht="12" customHeight="1" x14ac:dyDescent="0.2"/>
    <row r="326" ht="12" customHeight="1" x14ac:dyDescent="0.2"/>
    <row r="327" ht="12" customHeight="1" x14ac:dyDescent="0.2"/>
    <row r="328" ht="12" customHeight="1" x14ac:dyDescent="0.2"/>
    <row r="329" ht="12" customHeight="1" x14ac:dyDescent="0.2"/>
    <row r="330" ht="12" customHeight="1" x14ac:dyDescent="0.2"/>
    <row r="331" ht="12" customHeight="1" x14ac:dyDescent="0.2"/>
    <row r="332" ht="12" customHeight="1" x14ac:dyDescent="0.2"/>
    <row r="333" ht="12" customHeight="1" x14ac:dyDescent="0.2"/>
    <row r="334" ht="12" customHeight="1" x14ac:dyDescent="0.2"/>
    <row r="335" ht="12" customHeight="1" x14ac:dyDescent="0.2"/>
    <row r="336" ht="12" customHeight="1" x14ac:dyDescent="0.2"/>
    <row r="337" ht="12" customHeight="1" x14ac:dyDescent="0.2"/>
    <row r="338" ht="12" customHeight="1" x14ac:dyDescent="0.2"/>
    <row r="339" ht="12" customHeight="1" x14ac:dyDescent="0.2"/>
    <row r="340" ht="12" customHeight="1" x14ac:dyDescent="0.2"/>
    <row r="341" ht="12" customHeight="1" x14ac:dyDescent="0.2"/>
    <row r="342" ht="12" customHeight="1" x14ac:dyDescent="0.2"/>
    <row r="343" ht="12" customHeight="1" x14ac:dyDescent="0.2"/>
    <row r="344" ht="12" customHeight="1" x14ac:dyDescent="0.2"/>
    <row r="345" ht="12" customHeight="1" x14ac:dyDescent="0.2"/>
    <row r="346" ht="12" customHeight="1" x14ac:dyDescent="0.2"/>
    <row r="347" ht="12" customHeight="1" x14ac:dyDescent="0.2"/>
    <row r="348" ht="12" customHeight="1" x14ac:dyDescent="0.2"/>
    <row r="349" ht="12" customHeight="1" x14ac:dyDescent="0.2"/>
    <row r="350" ht="12" customHeight="1" x14ac:dyDescent="0.2"/>
    <row r="351" ht="12" customHeight="1" x14ac:dyDescent="0.2"/>
    <row r="352" ht="12" customHeight="1" x14ac:dyDescent="0.2"/>
    <row r="353" ht="12" customHeight="1" x14ac:dyDescent="0.2"/>
    <row r="354" ht="12" customHeight="1" x14ac:dyDescent="0.2"/>
    <row r="355" ht="12" customHeight="1" x14ac:dyDescent="0.2"/>
    <row r="356" ht="12" customHeight="1" x14ac:dyDescent="0.2"/>
    <row r="357" ht="12" customHeight="1" x14ac:dyDescent="0.2"/>
    <row r="358" ht="12" customHeight="1" x14ac:dyDescent="0.2"/>
    <row r="359" ht="12" customHeight="1" x14ac:dyDescent="0.2"/>
    <row r="360" ht="12" customHeight="1" x14ac:dyDescent="0.2"/>
    <row r="361" ht="12" customHeight="1" x14ac:dyDescent="0.2"/>
    <row r="362" ht="12" customHeight="1" x14ac:dyDescent="0.2"/>
    <row r="363" ht="12" customHeight="1" x14ac:dyDescent="0.2"/>
    <row r="364" ht="12" customHeight="1" x14ac:dyDescent="0.2"/>
    <row r="365" ht="12" customHeight="1" x14ac:dyDescent="0.2"/>
    <row r="366" ht="12" customHeight="1" x14ac:dyDescent="0.2"/>
    <row r="367" ht="12" customHeight="1" x14ac:dyDescent="0.2"/>
    <row r="368" ht="12" customHeight="1" x14ac:dyDescent="0.2"/>
    <row r="369" ht="12" customHeight="1" x14ac:dyDescent="0.2"/>
    <row r="370" ht="12" customHeight="1" x14ac:dyDescent="0.2"/>
    <row r="371" ht="12" customHeight="1" x14ac:dyDescent="0.2"/>
    <row r="372" ht="12" customHeight="1" x14ac:dyDescent="0.2"/>
    <row r="373" ht="12" customHeight="1" x14ac:dyDescent="0.2"/>
    <row r="374" ht="12" customHeight="1" x14ac:dyDescent="0.2"/>
    <row r="375" ht="12" customHeight="1" x14ac:dyDescent="0.2"/>
    <row r="376" ht="12" customHeight="1" x14ac:dyDescent="0.2"/>
    <row r="377" ht="12" customHeight="1" x14ac:dyDescent="0.2"/>
    <row r="378" ht="12" customHeight="1" x14ac:dyDescent="0.2"/>
    <row r="379" ht="12" customHeight="1" x14ac:dyDescent="0.2"/>
    <row r="380" ht="12" customHeight="1" x14ac:dyDescent="0.2"/>
    <row r="381" ht="12" customHeight="1" x14ac:dyDescent="0.2"/>
    <row r="382" ht="12" customHeight="1" x14ac:dyDescent="0.2"/>
    <row r="383" ht="12" customHeight="1" x14ac:dyDescent="0.2"/>
    <row r="384" ht="12" customHeight="1" x14ac:dyDescent="0.2"/>
    <row r="385" ht="12" customHeight="1" x14ac:dyDescent="0.2"/>
    <row r="386" ht="12" customHeight="1" x14ac:dyDescent="0.2"/>
    <row r="387" ht="12" customHeight="1" x14ac:dyDescent="0.2"/>
    <row r="388" ht="12" customHeight="1" x14ac:dyDescent="0.2"/>
    <row r="389" ht="12" customHeight="1" x14ac:dyDescent="0.2"/>
    <row r="390" ht="12" customHeight="1" x14ac:dyDescent="0.2"/>
    <row r="391" ht="12" customHeight="1" x14ac:dyDescent="0.2"/>
    <row r="392" ht="12" customHeight="1" x14ac:dyDescent="0.2"/>
    <row r="393" ht="12" customHeight="1" x14ac:dyDescent="0.2"/>
    <row r="394" ht="12" customHeight="1" x14ac:dyDescent="0.2"/>
    <row r="395" ht="12" customHeight="1" x14ac:dyDescent="0.2"/>
    <row r="396" ht="12" customHeight="1" x14ac:dyDescent="0.2"/>
    <row r="397" ht="12" customHeight="1" x14ac:dyDescent="0.2"/>
    <row r="398" ht="12" customHeight="1" x14ac:dyDescent="0.2"/>
    <row r="399" ht="12" customHeight="1" x14ac:dyDescent="0.2"/>
    <row r="400" ht="12" customHeight="1" x14ac:dyDescent="0.2"/>
    <row r="401" ht="12" customHeight="1" x14ac:dyDescent="0.2"/>
    <row r="402" ht="12" customHeight="1" x14ac:dyDescent="0.2"/>
    <row r="403" ht="12" customHeight="1" x14ac:dyDescent="0.2"/>
    <row r="404" ht="12" customHeight="1" x14ac:dyDescent="0.2"/>
    <row r="405" ht="12" customHeight="1" x14ac:dyDescent="0.2"/>
    <row r="406" ht="12" customHeight="1" x14ac:dyDescent="0.2"/>
    <row r="407" ht="12" customHeight="1" x14ac:dyDescent="0.2"/>
    <row r="408" ht="12" customHeight="1" x14ac:dyDescent="0.2"/>
    <row r="409" ht="12" customHeight="1" x14ac:dyDescent="0.2"/>
    <row r="410" ht="12" customHeight="1" x14ac:dyDescent="0.2"/>
    <row r="411" ht="12" customHeight="1" x14ac:dyDescent="0.2"/>
    <row r="412" ht="12" customHeight="1" x14ac:dyDescent="0.2"/>
    <row r="413" ht="12" customHeight="1" x14ac:dyDescent="0.2"/>
    <row r="414" ht="12" customHeight="1" x14ac:dyDescent="0.2"/>
    <row r="415" ht="12" customHeight="1" x14ac:dyDescent="0.2"/>
    <row r="416" ht="12" customHeight="1" x14ac:dyDescent="0.2"/>
    <row r="417" ht="12" customHeight="1" x14ac:dyDescent="0.2"/>
    <row r="418" ht="12" customHeight="1" x14ac:dyDescent="0.2"/>
    <row r="419" ht="12" customHeight="1" x14ac:dyDescent="0.2"/>
    <row r="420" ht="12" customHeight="1" x14ac:dyDescent="0.2"/>
    <row r="421" ht="12" customHeight="1" x14ac:dyDescent="0.2"/>
    <row r="422" ht="12" customHeight="1" x14ac:dyDescent="0.2"/>
    <row r="423" ht="12" customHeight="1" x14ac:dyDescent="0.2"/>
    <row r="424" ht="12" customHeight="1" x14ac:dyDescent="0.2"/>
    <row r="425" ht="12" customHeight="1" x14ac:dyDescent="0.2"/>
    <row r="426" ht="12" customHeight="1" x14ac:dyDescent="0.2"/>
    <row r="427" ht="12" customHeight="1" x14ac:dyDescent="0.2"/>
    <row r="428" ht="12" customHeight="1" x14ac:dyDescent="0.2"/>
    <row r="429" ht="12" customHeight="1" x14ac:dyDescent="0.2"/>
    <row r="430" ht="12" customHeight="1" x14ac:dyDescent="0.2"/>
    <row r="431" ht="12" customHeight="1" x14ac:dyDescent="0.2"/>
    <row r="432" ht="12" customHeight="1" x14ac:dyDescent="0.2"/>
    <row r="433" ht="12" customHeight="1" x14ac:dyDescent="0.2"/>
    <row r="434" ht="12" customHeight="1" x14ac:dyDescent="0.2"/>
    <row r="435" ht="12" customHeight="1" x14ac:dyDescent="0.2"/>
    <row r="436" ht="12" customHeight="1" x14ac:dyDescent="0.2"/>
    <row r="437" ht="12" customHeight="1" x14ac:dyDescent="0.2"/>
    <row r="438" ht="12" customHeight="1" x14ac:dyDescent="0.2"/>
    <row r="439" ht="12" customHeight="1" x14ac:dyDescent="0.2"/>
    <row r="440" ht="12" customHeight="1" x14ac:dyDescent="0.2"/>
    <row r="441" ht="12" customHeight="1" x14ac:dyDescent="0.2"/>
    <row r="442" ht="12" customHeight="1" x14ac:dyDescent="0.2"/>
    <row r="443" ht="12" customHeight="1" x14ac:dyDescent="0.2"/>
    <row r="444" ht="12" customHeight="1" x14ac:dyDescent="0.2"/>
    <row r="445" ht="12" customHeight="1" x14ac:dyDescent="0.2"/>
    <row r="446" ht="12" customHeight="1" x14ac:dyDescent="0.2"/>
    <row r="447" ht="12" customHeight="1" x14ac:dyDescent="0.2"/>
    <row r="448" ht="12" customHeight="1" x14ac:dyDescent="0.2"/>
    <row r="449" ht="12" customHeight="1" x14ac:dyDescent="0.2"/>
    <row r="450" ht="12" customHeight="1" x14ac:dyDescent="0.2"/>
    <row r="451" ht="12" customHeight="1" x14ac:dyDescent="0.2"/>
    <row r="452" ht="12" customHeight="1" x14ac:dyDescent="0.2"/>
    <row r="453" ht="12" customHeight="1" x14ac:dyDescent="0.2"/>
    <row r="454" ht="12" customHeight="1" x14ac:dyDescent="0.2"/>
    <row r="455" ht="12" customHeight="1" x14ac:dyDescent="0.2"/>
    <row r="456" ht="12" customHeight="1" x14ac:dyDescent="0.2"/>
    <row r="457" ht="12" customHeight="1" x14ac:dyDescent="0.2"/>
    <row r="458" ht="12" customHeight="1" x14ac:dyDescent="0.2"/>
    <row r="459" ht="12" customHeight="1" x14ac:dyDescent="0.2"/>
    <row r="460" ht="12" customHeight="1" x14ac:dyDescent="0.2"/>
    <row r="461" ht="12" customHeight="1" x14ac:dyDescent="0.2"/>
    <row r="462" ht="12" customHeight="1" x14ac:dyDescent="0.2"/>
    <row r="463" ht="12" customHeight="1" x14ac:dyDescent="0.2"/>
    <row r="464" ht="12" customHeight="1" x14ac:dyDescent="0.2"/>
    <row r="465" ht="12" customHeight="1" x14ac:dyDescent="0.2"/>
    <row r="466" ht="12" customHeight="1" x14ac:dyDescent="0.2"/>
    <row r="467" ht="12" customHeight="1" x14ac:dyDescent="0.2"/>
    <row r="468" ht="12" customHeight="1" x14ac:dyDescent="0.2"/>
    <row r="469" ht="12" customHeight="1" x14ac:dyDescent="0.2"/>
    <row r="470" ht="12" customHeight="1" x14ac:dyDescent="0.2"/>
    <row r="471" ht="12" customHeight="1" x14ac:dyDescent="0.2"/>
    <row r="472" ht="12" customHeight="1" x14ac:dyDescent="0.2"/>
    <row r="473" ht="12" customHeight="1" x14ac:dyDescent="0.2"/>
    <row r="474" ht="12" customHeight="1" x14ac:dyDescent="0.2"/>
    <row r="475" ht="12" customHeight="1" x14ac:dyDescent="0.2"/>
    <row r="476" ht="12" customHeight="1" x14ac:dyDescent="0.2"/>
  </sheetData>
  <sheetProtection algorithmName="SHA-512" hashValue="6XYrUFM5eqHx3mBH16U8drUBmNnSYLjcpnMrz613KuarWwBd+EaN1ail4NwAhkNmxhb90miu2wTk0PO8xLhBZQ==" saltValue="KLFUw8OzbhBJxybNQ4kY2Q==" spinCount="100000" sheet="1" formatCells="0" formatColumns="0" formatRows="0" insertHyperlinks="0" deleteColumns="0" deleteRows="0" selectLockedCells="1"/>
  <mergeCells count="446">
    <mergeCell ref="A239:F239"/>
    <mergeCell ref="G239:L239"/>
    <mergeCell ref="A234:F234"/>
    <mergeCell ref="G234:L234"/>
    <mergeCell ref="A235:F235"/>
    <mergeCell ref="A236:F236"/>
    <mergeCell ref="A237:F237"/>
    <mergeCell ref="G230:L230"/>
    <mergeCell ref="G231:L231"/>
    <mergeCell ref="G232:L232"/>
    <mergeCell ref="G233:L233"/>
    <mergeCell ref="G235:L235"/>
    <mergeCell ref="A238:F238"/>
    <mergeCell ref="G236:L236"/>
    <mergeCell ref="A230:F230"/>
    <mergeCell ref="A231:F231"/>
    <mergeCell ref="A232:F232"/>
    <mergeCell ref="A233:F233"/>
    <mergeCell ref="G237:L237"/>
    <mergeCell ref="G238:L238"/>
    <mergeCell ref="A227:F227"/>
    <mergeCell ref="G227:L227"/>
    <mergeCell ref="A228:F228"/>
    <mergeCell ref="A229:F229"/>
    <mergeCell ref="A158:E158"/>
    <mergeCell ref="A159:L159"/>
    <mergeCell ref="A160:E160"/>
    <mergeCell ref="A156:J156"/>
    <mergeCell ref="G228:L228"/>
    <mergeCell ref="G229:L229"/>
    <mergeCell ref="A221:I221"/>
    <mergeCell ref="J221:L221"/>
    <mergeCell ref="C168:E168"/>
    <mergeCell ref="A161:E161"/>
    <mergeCell ref="A162:E162"/>
    <mergeCell ref="A163:E163"/>
    <mergeCell ref="A201:F201"/>
    <mergeCell ref="J201:L201"/>
    <mergeCell ref="A195:E195"/>
    <mergeCell ref="A196:B196"/>
    <mergeCell ref="C196:E196"/>
    <mergeCell ref="A197:E197"/>
    <mergeCell ref="A198:L198"/>
    <mergeCell ref="A189:E189"/>
    <mergeCell ref="A284:G284"/>
    <mergeCell ref="I284:L284"/>
    <mergeCell ref="A260:C260"/>
    <mergeCell ref="D260:E260"/>
    <mergeCell ref="F260:G260"/>
    <mergeCell ref="H260:I260"/>
    <mergeCell ref="J260:L260"/>
    <mergeCell ref="A261:L261"/>
    <mergeCell ref="H268:I268"/>
    <mergeCell ref="J268:L268"/>
    <mergeCell ref="A262:C262"/>
    <mergeCell ref="D262:E262"/>
    <mergeCell ref="F262:G262"/>
    <mergeCell ref="H262:I262"/>
    <mergeCell ref="A264:C264"/>
    <mergeCell ref="D264:E264"/>
    <mergeCell ref="F264:G264"/>
    <mergeCell ref="H264:I264"/>
    <mergeCell ref="A269:H269"/>
    <mergeCell ref="I269:L269"/>
    <mergeCell ref="D266:E266"/>
    <mergeCell ref="F266:G266"/>
    <mergeCell ref="H266:I266"/>
    <mergeCell ref="J266:L266"/>
    <mergeCell ref="A265:L265"/>
    <mergeCell ref="A272:L281"/>
    <mergeCell ref="A258:C258"/>
    <mergeCell ref="D258:E258"/>
    <mergeCell ref="F258:G258"/>
    <mergeCell ref="H258:I258"/>
    <mergeCell ref="J258:L258"/>
    <mergeCell ref="A259:L259"/>
    <mergeCell ref="A266:C266"/>
    <mergeCell ref="J264:L264"/>
    <mergeCell ref="A267:L267"/>
    <mergeCell ref="A268:C268"/>
    <mergeCell ref="D268:E268"/>
    <mergeCell ref="F268:G268"/>
    <mergeCell ref="A263:L263"/>
    <mergeCell ref="A286:G286"/>
    <mergeCell ref="I286:L286"/>
    <mergeCell ref="A243:H243"/>
    <mergeCell ref="I243:L243"/>
    <mergeCell ref="A244:H244"/>
    <mergeCell ref="I244:L244"/>
    <mergeCell ref="A245:H245"/>
    <mergeCell ref="A246:H246"/>
    <mergeCell ref="I246:L246"/>
    <mergeCell ref="A247:L247"/>
    <mergeCell ref="A248:F248"/>
    <mergeCell ref="I248:J248"/>
    <mergeCell ref="A249:F249"/>
    <mergeCell ref="I249:J249"/>
    <mergeCell ref="A250:F250"/>
    <mergeCell ref="I250:J250"/>
    <mergeCell ref="A251:F251"/>
    <mergeCell ref="I251:J251"/>
    <mergeCell ref="A252:F252"/>
    <mergeCell ref="I252:J252"/>
    <mergeCell ref="A253:F253"/>
    <mergeCell ref="I253:J253"/>
    <mergeCell ref="A254:F254"/>
    <mergeCell ref="I245:L245"/>
    <mergeCell ref="A240:F240"/>
    <mergeCell ref="G240:L240"/>
    <mergeCell ref="A241:F241"/>
    <mergeCell ref="G241:L241"/>
    <mergeCell ref="A242:H242"/>
    <mergeCell ref="I242:L242"/>
    <mergeCell ref="A257:L257"/>
    <mergeCell ref="J262:L262"/>
    <mergeCell ref="I254:J254"/>
    <mergeCell ref="A255:K255"/>
    <mergeCell ref="A256:L256"/>
    <mergeCell ref="A38:L38"/>
    <mergeCell ref="G50:L50"/>
    <mergeCell ref="G51:L51"/>
    <mergeCell ref="A108:F108"/>
    <mergeCell ref="G96:L96"/>
    <mergeCell ref="G98:L100"/>
    <mergeCell ref="H91:K91"/>
    <mergeCell ref="G102:L102"/>
    <mergeCell ref="G103:L103"/>
    <mergeCell ref="A102:F102"/>
    <mergeCell ref="A98:F100"/>
    <mergeCell ref="G107:L107"/>
    <mergeCell ref="G101:L101"/>
    <mergeCell ref="A94:F94"/>
    <mergeCell ref="G93:L93"/>
    <mergeCell ref="G56:L56"/>
    <mergeCell ref="A56:F56"/>
    <mergeCell ref="H83:K83"/>
    <mergeCell ref="A93:F93"/>
    <mergeCell ref="F75:G75"/>
    <mergeCell ref="A82:G82"/>
    <mergeCell ref="A76:F76"/>
    <mergeCell ref="J60:L60"/>
    <mergeCell ref="G76:L76"/>
    <mergeCell ref="A90:G90"/>
    <mergeCell ref="H90:K90"/>
    <mergeCell ref="H84:K84"/>
    <mergeCell ref="H89:K89"/>
    <mergeCell ref="G77:L77"/>
    <mergeCell ref="A77:F77"/>
    <mergeCell ref="A79:G79"/>
    <mergeCell ref="A78:L78"/>
    <mergeCell ref="A86:G86"/>
    <mergeCell ref="H86:K86"/>
    <mergeCell ref="A83:G83"/>
    <mergeCell ref="A85:G85"/>
    <mergeCell ref="H85:K85"/>
    <mergeCell ref="A84:G84"/>
    <mergeCell ref="H79:K79"/>
    <mergeCell ref="H82:K82"/>
    <mergeCell ref="A87:G87"/>
    <mergeCell ref="H87:K87"/>
    <mergeCell ref="A88:G88"/>
    <mergeCell ref="H88:K88"/>
    <mergeCell ref="A91:G91"/>
    <mergeCell ref="A152:B152"/>
    <mergeCell ref="C152:D152"/>
    <mergeCell ref="E152:F152"/>
    <mergeCell ref="K152:L152"/>
    <mergeCell ref="G94:L94"/>
    <mergeCell ref="A92:L92"/>
    <mergeCell ref="G114:L114"/>
    <mergeCell ref="A110:F112"/>
    <mergeCell ref="A118:F118"/>
    <mergeCell ref="A151:B151"/>
    <mergeCell ref="C151:D151"/>
    <mergeCell ref="E151:F151"/>
    <mergeCell ref="K151:L151"/>
    <mergeCell ref="A150:G150"/>
    <mergeCell ref="A96:F96"/>
    <mergeCell ref="A106:F106"/>
    <mergeCell ref="A105:F105"/>
    <mergeCell ref="A97:F97"/>
    <mergeCell ref="G97:L97"/>
    <mergeCell ref="G105:L105"/>
    <mergeCell ref="A104:L104"/>
    <mergeCell ref="A95:F95"/>
    <mergeCell ref="G95:L95"/>
    <mergeCell ref="G106:L106"/>
    <mergeCell ref="A107:F107"/>
    <mergeCell ref="A101:F101"/>
    <mergeCell ref="A128:F128"/>
    <mergeCell ref="A103:F103"/>
    <mergeCell ref="A113:F113"/>
    <mergeCell ref="G113:L113"/>
    <mergeCell ref="A114:F114"/>
    <mergeCell ref="A109:F109"/>
    <mergeCell ref="G110:L112"/>
    <mergeCell ref="A115:F115"/>
    <mergeCell ref="G115:L115"/>
    <mergeCell ref="A119:L120"/>
    <mergeCell ref="A121:L121"/>
    <mergeCell ref="A117:F117"/>
    <mergeCell ref="A122:L122"/>
    <mergeCell ref="A123:L123"/>
    <mergeCell ref="G118:L118"/>
    <mergeCell ref="A116:L116"/>
    <mergeCell ref="A131:F131"/>
    <mergeCell ref="A126:L126"/>
    <mergeCell ref="A132:F132"/>
    <mergeCell ref="A127:F127"/>
    <mergeCell ref="G127:L127"/>
    <mergeCell ref="G128:L128"/>
    <mergeCell ref="G129:L129"/>
    <mergeCell ref="G130:L130"/>
    <mergeCell ref="G131:L131"/>
    <mergeCell ref="A129:F129"/>
    <mergeCell ref="A130:F130"/>
    <mergeCell ref="G132:L132"/>
    <mergeCell ref="A133:F133"/>
    <mergeCell ref="G133:L133"/>
    <mergeCell ref="A134:F134"/>
    <mergeCell ref="G134:L134"/>
    <mergeCell ref="J136:L136"/>
    <mergeCell ref="J137:L137"/>
    <mergeCell ref="A137:I137"/>
    <mergeCell ref="A136:I136"/>
    <mergeCell ref="A138:I138"/>
    <mergeCell ref="A140:L140"/>
    <mergeCell ref="A142:I142"/>
    <mergeCell ref="A145:I145"/>
    <mergeCell ref="A143:I143"/>
    <mergeCell ref="A144:I144"/>
    <mergeCell ref="J139:L139"/>
    <mergeCell ref="J141:L141"/>
    <mergeCell ref="J142:L142"/>
    <mergeCell ref="J144:L144"/>
    <mergeCell ref="A141:I141"/>
    <mergeCell ref="A174:E174"/>
    <mergeCell ref="A164:E164"/>
    <mergeCell ref="A181:E181"/>
    <mergeCell ref="A182:B182"/>
    <mergeCell ref="C182:E182"/>
    <mergeCell ref="A194:E194"/>
    <mergeCell ref="A183:E183"/>
    <mergeCell ref="A184:L184"/>
    <mergeCell ref="A185:E185"/>
    <mergeCell ref="A186:E186"/>
    <mergeCell ref="A187:E187"/>
    <mergeCell ref="A188:E188"/>
    <mergeCell ref="A39:L40"/>
    <mergeCell ref="A37:L37"/>
    <mergeCell ref="G55:L55"/>
    <mergeCell ref="A175:E175"/>
    <mergeCell ref="A176:E176"/>
    <mergeCell ref="A177:E177"/>
    <mergeCell ref="A178:E178"/>
    <mergeCell ref="G108:L108"/>
    <mergeCell ref="G109:L109"/>
    <mergeCell ref="A124:L124"/>
    <mergeCell ref="A146:L146"/>
    <mergeCell ref="J143:L143"/>
    <mergeCell ref="A153:L153"/>
    <mergeCell ref="A147:L147"/>
    <mergeCell ref="A148:F148"/>
    <mergeCell ref="G148:L148"/>
    <mergeCell ref="A149:L149"/>
    <mergeCell ref="H150:L150"/>
    <mergeCell ref="A157:L157"/>
    <mergeCell ref="K156:L156"/>
    <mergeCell ref="A139:I139"/>
    <mergeCell ref="A135:L135"/>
    <mergeCell ref="J145:L145"/>
    <mergeCell ref="J138:L138"/>
    <mergeCell ref="G42:L42"/>
    <mergeCell ref="A58:L58"/>
    <mergeCell ref="F74:G74"/>
    <mergeCell ref="A43:L43"/>
    <mergeCell ref="G44:L44"/>
    <mergeCell ref="F73:G73"/>
    <mergeCell ref="A75:E75"/>
    <mergeCell ref="A41:L41"/>
    <mergeCell ref="J61:L61"/>
    <mergeCell ref="A62:E62"/>
    <mergeCell ref="F62:I62"/>
    <mergeCell ref="J62:L62"/>
    <mergeCell ref="A55:F55"/>
    <mergeCell ref="F70:G70"/>
    <mergeCell ref="J72:L72"/>
    <mergeCell ref="A67:E67"/>
    <mergeCell ref="A68:E68"/>
    <mergeCell ref="A70:E70"/>
    <mergeCell ref="A71:E71"/>
    <mergeCell ref="A36:G36"/>
    <mergeCell ref="H7:L11"/>
    <mergeCell ref="A12:L15"/>
    <mergeCell ref="A28:F29"/>
    <mergeCell ref="G28:L29"/>
    <mergeCell ref="A17:L17"/>
    <mergeCell ref="A18:L19"/>
    <mergeCell ref="A20:L20"/>
    <mergeCell ref="A21:L22"/>
    <mergeCell ref="A23:F23"/>
    <mergeCell ref="A26:L27"/>
    <mergeCell ref="G23:L23"/>
    <mergeCell ref="H35:L35"/>
    <mergeCell ref="A31:F31"/>
    <mergeCell ref="G31:L31"/>
    <mergeCell ref="A32:F32"/>
    <mergeCell ref="G32:L32"/>
    <mergeCell ref="A33:G33"/>
    <mergeCell ref="A35:G35"/>
    <mergeCell ref="A34:G34"/>
    <mergeCell ref="A16:L16"/>
    <mergeCell ref="H36:L36"/>
    <mergeCell ref="H34:L34"/>
    <mergeCell ref="A30:F30"/>
    <mergeCell ref="G30:L30"/>
    <mergeCell ref="F60:I60"/>
    <mergeCell ref="F66:I66"/>
    <mergeCell ref="F61:I61"/>
    <mergeCell ref="J65:L65"/>
    <mergeCell ref="A42:F42"/>
    <mergeCell ref="J73:L73"/>
    <mergeCell ref="J70:L70"/>
    <mergeCell ref="J71:L71"/>
    <mergeCell ref="F71:G71"/>
    <mergeCell ref="G53:L53"/>
    <mergeCell ref="G52:L52"/>
    <mergeCell ref="J68:L68"/>
    <mergeCell ref="J59:L59"/>
    <mergeCell ref="F59:I59"/>
    <mergeCell ref="F72:G72"/>
    <mergeCell ref="F67:I67"/>
    <mergeCell ref="A73:E73"/>
    <mergeCell ref="A69:L69"/>
    <mergeCell ref="A63:E63"/>
    <mergeCell ref="F63:I63"/>
    <mergeCell ref="A64:E64"/>
    <mergeCell ref="A57:F57"/>
    <mergeCell ref="A51:E51"/>
    <mergeCell ref="A217:L217"/>
    <mergeCell ref="A218:I218"/>
    <mergeCell ref="J218:L218"/>
    <mergeCell ref="J206:L206"/>
    <mergeCell ref="A215:F216"/>
    <mergeCell ref="A80:G80"/>
    <mergeCell ref="A81:G81"/>
    <mergeCell ref="H80:K80"/>
    <mergeCell ref="H81:K81"/>
    <mergeCell ref="G216:I216"/>
    <mergeCell ref="J216:L216"/>
    <mergeCell ref="A204:F204"/>
    <mergeCell ref="J204:L204"/>
    <mergeCell ref="A207:F207"/>
    <mergeCell ref="J207:L207"/>
    <mergeCell ref="A208:L208"/>
    <mergeCell ref="A209:F209"/>
    <mergeCell ref="A165:E165"/>
    <mergeCell ref="A166:E166"/>
    <mergeCell ref="A167:E167"/>
    <mergeCell ref="A168:B168"/>
    <mergeCell ref="A199:F199"/>
    <mergeCell ref="J199:L199"/>
    <mergeCell ref="A200:F200"/>
    <mergeCell ref="A213:F213"/>
    <mergeCell ref="J213:L213"/>
    <mergeCell ref="A214:L214"/>
    <mergeCell ref="G215:I215"/>
    <mergeCell ref="J215:L215"/>
    <mergeCell ref="G45:L45"/>
    <mergeCell ref="G46:L46"/>
    <mergeCell ref="G47:L47"/>
    <mergeCell ref="G48:L48"/>
    <mergeCell ref="G49:L49"/>
    <mergeCell ref="A210:F210"/>
    <mergeCell ref="J210:L210"/>
    <mergeCell ref="A211:F211"/>
    <mergeCell ref="J211:L211"/>
    <mergeCell ref="A212:F212"/>
    <mergeCell ref="J212:L212"/>
    <mergeCell ref="A205:F205"/>
    <mergeCell ref="A206:F206"/>
    <mergeCell ref="J205:L205"/>
    <mergeCell ref="F68:I68"/>
    <mergeCell ref="A65:E65"/>
    <mergeCell ref="J67:L67"/>
    <mergeCell ref="J63:L63"/>
    <mergeCell ref="F64:I64"/>
    <mergeCell ref="A225:F226"/>
    <mergeCell ref="G225:L226"/>
    <mergeCell ref="A219:I219"/>
    <mergeCell ref="J219:L219"/>
    <mergeCell ref="A220:I220"/>
    <mergeCell ref="J220:L220"/>
    <mergeCell ref="A222:I222"/>
    <mergeCell ref="J222:L222"/>
    <mergeCell ref="A223:L223"/>
    <mergeCell ref="A224:I224"/>
    <mergeCell ref="J224:L224"/>
    <mergeCell ref="A24:F24"/>
    <mergeCell ref="G24:L24"/>
    <mergeCell ref="A25:F25"/>
    <mergeCell ref="G25:L25"/>
    <mergeCell ref="G54:L54"/>
    <mergeCell ref="A61:E61"/>
    <mergeCell ref="A54:F54"/>
    <mergeCell ref="A72:E72"/>
    <mergeCell ref="A74:E74"/>
    <mergeCell ref="A53:E53"/>
    <mergeCell ref="A44:E44"/>
    <mergeCell ref="A52:E52"/>
    <mergeCell ref="A59:E59"/>
    <mergeCell ref="A60:E60"/>
    <mergeCell ref="A66:E66"/>
    <mergeCell ref="A50:E50"/>
    <mergeCell ref="A45:E45"/>
    <mergeCell ref="A46:E46"/>
    <mergeCell ref="A47:E47"/>
    <mergeCell ref="A48:E48"/>
    <mergeCell ref="A49:E49"/>
    <mergeCell ref="F65:I65"/>
    <mergeCell ref="J66:L66"/>
    <mergeCell ref="H33:L33"/>
    <mergeCell ref="J209:L209"/>
    <mergeCell ref="A202:F202"/>
    <mergeCell ref="J202:L202"/>
    <mergeCell ref="A203:F203"/>
    <mergeCell ref="J203:L203"/>
    <mergeCell ref="A89:G89"/>
    <mergeCell ref="G117:L117"/>
    <mergeCell ref="A125:L125"/>
    <mergeCell ref="G57:L57"/>
    <mergeCell ref="J64:L64"/>
    <mergeCell ref="J74:L74"/>
    <mergeCell ref="J75:L75"/>
    <mergeCell ref="J200:L200"/>
    <mergeCell ref="A190:E190"/>
    <mergeCell ref="A191:E191"/>
    <mergeCell ref="A192:E192"/>
    <mergeCell ref="A193:E193"/>
    <mergeCell ref="A179:E179"/>
    <mergeCell ref="A180:E180"/>
    <mergeCell ref="A169:E169"/>
    <mergeCell ref="A170:L170"/>
    <mergeCell ref="A171:E171"/>
    <mergeCell ref="A172:E172"/>
    <mergeCell ref="A173:E173"/>
  </mergeCells>
  <dataValidations count="2">
    <dataValidation type="list" allowBlank="1" showInputMessage="1" showErrorMessage="1" sqref="J142:L145 J137:L139" xr:uid="{D7A0C425-44CB-4250-BBD8-BE77B1B7E6E0}">
      <formula1>$B$8:$B$9</formula1>
    </dataValidation>
    <dataValidation type="list" allowBlank="1" showInputMessage="1" showErrorMessage="1" sqref="A123:L123" xr:uid="{4BDC418D-85A0-41B6-BB37-39E779AD812B}">
      <formula1>$M$123:$M$124</formula1>
    </dataValidation>
  </dataValidations>
  <pageMargins left="0.70866141732283472" right="0.70866141732283472" top="0.74803149606299213" bottom="0.74803149606299213" header="0.31496062992125984" footer="0.31496062992125984"/>
  <pageSetup paperSize="9" scale="79" fitToHeight="0" orientation="portrait" r:id="rId1"/>
  <rowBreaks count="3" manualBreakCount="3">
    <brk id="61" max="11" man="1"/>
    <brk id="76" max="11" man="1"/>
    <brk id="103" max="11"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D7490-A5DA-4892-814A-A20B7275EDBB}">
  <sheetPr>
    <tabColor rgb="FFFF0000"/>
  </sheetPr>
  <dimension ref="A1:L112"/>
  <sheetViews>
    <sheetView tabSelected="1" topLeftCell="A9" zoomScale="70" zoomScaleNormal="70" workbookViewId="0">
      <selection activeCell="C68" sqref="C68"/>
    </sheetView>
  </sheetViews>
  <sheetFormatPr defaultRowHeight="12.75" x14ac:dyDescent="0.2"/>
  <cols>
    <col min="1" max="1" width="8.85546875" style="28" customWidth="1"/>
    <col min="2" max="2" width="38.28515625" style="28" customWidth="1"/>
    <col min="3" max="3" width="17.5703125" style="28" customWidth="1"/>
    <col min="4" max="4" width="10.7109375" style="28" customWidth="1"/>
    <col min="5" max="5" width="12" style="28" customWidth="1"/>
    <col min="6" max="6" width="12.7109375" style="28" customWidth="1"/>
    <col min="7" max="7" width="12" style="28" customWidth="1"/>
    <col min="8" max="8" width="12.5703125" style="28" customWidth="1"/>
    <col min="9" max="9" width="10.7109375" style="28" customWidth="1"/>
    <col min="10" max="16384" width="9.140625" style="28"/>
  </cols>
  <sheetData>
    <row r="1" spans="1:10" ht="33" customHeight="1" x14ac:dyDescent="0.3">
      <c r="A1" s="553" t="s">
        <v>504</v>
      </c>
      <c r="B1" s="553"/>
      <c r="C1" s="553"/>
      <c r="D1" s="553"/>
      <c r="E1" s="554"/>
      <c r="F1" s="554"/>
      <c r="G1" s="554"/>
      <c r="H1" s="554"/>
      <c r="I1" s="554"/>
      <c r="J1" s="554"/>
    </row>
    <row r="2" spans="1:10" ht="3.75" customHeight="1" x14ac:dyDescent="0.3">
      <c r="A2" s="240"/>
      <c r="B2" s="240"/>
      <c r="C2" s="240"/>
      <c r="D2" s="240"/>
    </row>
    <row r="3" spans="1:10" ht="33" customHeight="1" x14ac:dyDescent="0.3">
      <c r="A3" s="556" t="s">
        <v>648</v>
      </c>
      <c r="B3" s="557"/>
      <c r="C3" s="240"/>
      <c r="D3" s="240"/>
    </row>
    <row r="4" spans="1:10" ht="35.25" customHeight="1" thickBot="1" x14ac:dyDescent="0.25">
      <c r="A4" s="555" t="s">
        <v>496</v>
      </c>
      <c r="B4" s="555"/>
      <c r="C4" s="555"/>
      <c r="D4" s="555"/>
    </row>
    <row r="5" spans="1:10" ht="72" customHeight="1" thickTop="1" thickBot="1" x14ac:dyDescent="0.25">
      <c r="A5" s="202" t="s">
        <v>531</v>
      </c>
      <c r="B5" s="203" t="s">
        <v>490</v>
      </c>
      <c r="C5" s="203" t="s">
        <v>514</v>
      </c>
      <c r="D5" s="204" t="s">
        <v>515</v>
      </c>
    </row>
    <row r="6" spans="1:10" ht="43.5" customHeight="1" thickTop="1" x14ac:dyDescent="0.2">
      <c r="A6" s="199" t="s">
        <v>497</v>
      </c>
      <c r="B6" s="200" t="s">
        <v>492</v>
      </c>
      <c r="C6" s="201">
        <f>C7+C8+C9+C10+C11+C12+C13</f>
        <v>0</v>
      </c>
      <c r="D6" s="201">
        <f>D7+D8+D9+D10+D11+D12+D13</f>
        <v>0</v>
      </c>
    </row>
    <row r="7" spans="1:10" ht="95.25" customHeight="1" x14ac:dyDescent="0.2">
      <c r="A7" s="308" t="s">
        <v>498</v>
      </c>
      <c r="B7" s="309" t="s">
        <v>649</v>
      </c>
      <c r="C7" s="312"/>
      <c r="D7" s="313"/>
    </row>
    <row r="8" spans="1:10" ht="54.75" customHeight="1" x14ac:dyDescent="0.2">
      <c r="A8" s="308" t="s">
        <v>499</v>
      </c>
      <c r="B8" s="309" t="s">
        <v>650</v>
      </c>
      <c r="C8" s="312"/>
      <c r="D8" s="313"/>
    </row>
    <row r="9" spans="1:10" ht="52.5" customHeight="1" x14ac:dyDescent="0.2">
      <c r="A9" s="308" t="s">
        <v>500</v>
      </c>
      <c r="B9" s="309" t="s">
        <v>651</v>
      </c>
      <c r="C9" s="312"/>
      <c r="D9" s="313"/>
    </row>
    <row r="10" spans="1:10" ht="30" customHeight="1" x14ac:dyDescent="0.2">
      <c r="A10" s="308" t="s">
        <v>501</v>
      </c>
      <c r="B10" s="309" t="s">
        <v>652</v>
      </c>
      <c r="C10" s="312"/>
      <c r="D10" s="313"/>
    </row>
    <row r="11" spans="1:10" ht="21.75" customHeight="1" x14ac:dyDescent="0.2">
      <c r="A11" s="308" t="s">
        <v>502</v>
      </c>
      <c r="B11" s="309" t="s">
        <v>653</v>
      </c>
      <c r="C11" s="312"/>
      <c r="D11" s="313"/>
    </row>
    <row r="12" spans="1:10" ht="49.5" customHeight="1" x14ac:dyDescent="0.2">
      <c r="A12" s="308" t="s">
        <v>654</v>
      </c>
      <c r="B12" s="309" t="s">
        <v>655</v>
      </c>
      <c r="C12" s="312"/>
      <c r="D12" s="313"/>
    </row>
    <row r="13" spans="1:10" ht="118.5" customHeight="1" x14ac:dyDescent="0.2">
      <c r="A13" s="308" t="s">
        <v>656</v>
      </c>
      <c r="B13" s="309" t="s">
        <v>657</v>
      </c>
      <c r="C13" s="312"/>
      <c r="D13" s="313"/>
    </row>
    <row r="14" spans="1:10" ht="16.5" thickBot="1" x14ac:dyDescent="0.25">
      <c r="A14" s="310" t="s">
        <v>503</v>
      </c>
      <c r="B14" s="311" t="s">
        <v>494</v>
      </c>
      <c r="C14" s="312"/>
      <c r="D14" s="313"/>
    </row>
    <row r="15" spans="1:10" ht="31.5" customHeight="1" thickTop="1" thickBot="1" x14ac:dyDescent="0.25">
      <c r="A15" s="202" t="s">
        <v>532</v>
      </c>
      <c r="B15" s="205" t="s">
        <v>533</v>
      </c>
      <c r="C15" s="206">
        <f>C6+C14</f>
        <v>0</v>
      </c>
      <c r="D15" s="206">
        <f>D6+D14</f>
        <v>0</v>
      </c>
    </row>
    <row r="16" spans="1:10" ht="13.5" thickTop="1" x14ac:dyDescent="0.2"/>
    <row r="17" spans="1:9" ht="30" customHeight="1" thickBot="1" x14ac:dyDescent="0.3">
      <c r="A17" s="525" t="s">
        <v>574</v>
      </c>
      <c r="B17" s="525"/>
      <c r="C17" s="525"/>
      <c r="D17" s="525"/>
    </row>
    <row r="18" spans="1:9" ht="63" customHeight="1" thickTop="1" x14ac:dyDescent="0.2">
      <c r="A18" s="225" t="s">
        <v>575</v>
      </c>
      <c r="B18" s="226" t="s">
        <v>506</v>
      </c>
      <c r="C18" s="563" t="s">
        <v>585</v>
      </c>
      <c r="D18" s="226" t="s">
        <v>576</v>
      </c>
      <c r="E18" s="226" t="s">
        <v>577</v>
      </c>
      <c r="F18" s="226" t="s">
        <v>578</v>
      </c>
      <c r="G18" s="226" t="s">
        <v>579</v>
      </c>
      <c r="H18" s="226" t="s">
        <v>580</v>
      </c>
      <c r="I18" s="228" t="s">
        <v>581</v>
      </c>
    </row>
    <row r="19" spans="1:9" ht="47.25" x14ac:dyDescent="0.25">
      <c r="A19" s="548" t="s">
        <v>528</v>
      </c>
      <c r="B19" s="231" t="s">
        <v>583</v>
      </c>
      <c r="C19" s="564"/>
      <c r="D19" s="232">
        <f t="shared" ref="D19:I20" si="0">D21+D23+D25+D27</f>
        <v>0</v>
      </c>
      <c r="E19" s="232">
        <f t="shared" si="0"/>
        <v>0</v>
      </c>
      <c r="F19" s="232">
        <f t="shared" si="0"/>
        <v>0</v>
      </c>
      <c r="G19" s="232">
        <f t="shared" si="0"/>
        <v>0</v>
      </c>
      <c r="H19" s="232">
        <f t="shared" si="0"/>
        <v>0</v>
      </c>
      <c r="I19" s="232">
        <f t="shared" si="0"/>
        <v>0</v>
      </c>
    </row>
    <row r="20" spans="1:9" ht="16.5" thickBot="1" x14ac:dyDescent="0.3">
      <c r="A20" s="549"/>
      <c r="B20" s="233" t="s">
        <v>291</v>
      </c>
      <c r="C20" s="565"/>
      <c r="D20" s="234">
        <f t="shared" si="0"/>
        <v>0</v>
      </c>
      <c r="E20" s="234">
        <f t="shared" si="0"/>
        <v>0</v>
      </c>
      <c r="F20" s="234">
        <f t="shared" si="0"/>
        <v>0</v>
      </c>
      <c r="G20" s="234">
        <f t="shared" si="0"/>
        <v>0</v>
      </c>
      <c r="H20" s="234">
        <f t="shared" si="0"/>
        <v>0</v>
      </c>
      <c r="I20" s="234">
        <f t="shared" si="0"/>
        <v>0</v>
      </c>
    </row>
    <row r="21" spans="1:9" ht="24" customHeight="1" thickTop="1" x14ac:dyDescent="0.2">
      <c r="A21" s="524" t="s">
        <v>586</v>
      </c>
      <c r="B21" s="550"/>
      <c r="C21" s="314"/>
      <c r="D21" s="315"/>
      <c r="E21" s="315"/>
      <c r="F21" s="315"/>
      <c r="G21" s="315"/>
      <c r="H21" s="315"/>
      <c r="I21" s="316"/>
    </row>
    <row r="22" spans="1:9" x14ac:dyDescent="0.2">
      <c r="A22" s="551" t="s">
        <v>291</v>
      </c>
      <c r="B22" s="552"/>
      <c r="C22" s="317"/>
      <c r="D22" s="318"/>
      <c r="E22" s="318"/>
      <c r="F22" s="318"/>
      <c r="G22" s="318"/>
      <c r="H22" s="318"/>
      <c r="I22" s="319"/>
    </row>
    <row r="23" spans="1:9" ht="28.5" customHeight="1" x14ac:dyDescent="0.2">
      <c r="A23" s="528" t="s">
        <v>587</v>
      </c>
      <c r="B23" s="545"/>
      <c r="C23" s="320"/>
      <c r="D23" s="318"/>
      <c r="E23" s="318"/>
      <c r="F23" s="318"/>
      <c r="G23" s="318"/>
      <c r="H23" s="318"/>
      <c r="I23" s="319"/>
    </row>
    <row r="24" spans="1:9" x14ac:dyDescent="0.2">
      <c r="A24" s="529" t="s">
        <v>291</v>
      </c>
      <c r="B24" s="544"/>
      <c r="C24" s="321"/>
      <c r="D24" s="318"/>
      <c r="E24" s="318"/>
      <c r="F24" s="318"/>
      <c r="G24" s="318"/>
      <c r="H24" s="318"/>
      <c r="I24" s="319"/>
    </row>
    <row r="25" spans="1:9" ht="27.75" customHeight="1" x14ac:dyDescent="0.2">
      <c r="A25" s="528" t="s">
        <v>588</v>
      </c>
      <c r="B25" s="545"/>
      <c r="C25" s="320"/>
      <c r="D25" s="318"/>
      <c r="E25" s="318"/>
      <c r="F25" s="318"/>
      <c r="G25" s="318"/>
      <c r="H25" s="318"/>
      <c r="I25" s="319"/>
    </row>
    <row r="26" spans="1:9" x14ac:dyDescent="0.2">
      <c r="A26" s="529" t="s">
        <v>291</v>
      </c>
      <c r="B26" s="544"/>
      <c r="C26" s="321"/>
      <c r="D26" s="318"/>
      <c r="E26" s="318"/>
      <c r="F26" s="318"/>
      <c r="G26" s="318"/>
      <c r="H26" s="318"/>
      <c r="I26" s="319"/>
    </row>
    <row r="27" spans="1:9" ht="30" customHeight="1" x14ac:dyDescent="0.2">
      <c r="A27" s="530" t="s">
        <v>589</v>
      </c>
      <c r="B27" s="545"/>
      <c r="C27" s="320"/>
      <c r="D27" s="318"/>
      <c r="E27" s="318"/>
      <c r="F27" s="318"/>
      <c r="G27" s="318"/>
      <c r="H27" s="318"/>
      <c r="I27" s="319"/>
    </row>
    <row r="28" spans="1:9" ht="13.5" thickBot="1" x14ac:dyDescent="0.25">
      <c r="A28" s="546" t="s">
        <v>291</v>
      </c>
      <c r="B28" s="547"/>
      <c r="C28" s="322"/>
      <c r="D28" s="323"/>
      <c r="E28" s="323"/>
      <c r="F28" s="323"/>
      <c r="G28" s="323"/>
      <c r="H28" s="323"/>
      <c r="I28" s="324"/>
    </row>
    <row r="29" spans="1:9" ht="48" thickTop="1" x14ac:dyDescent="0.25">
      <c r="A29" s="561" t="s">
        <v>529</v>
      </c>
      <c r="B29" s="235" t="s">
        <v>584</v>
      </c>
      <c r="C29" s="563" t="s">
        <v>585</v>
      </c>
      <c r="D29" s="236">
        <f t="shared" ref="D29:I30" si="1">D31+D33+D35+D37</f>
        <v>0</v>
      </c>
      <c r="E29" s="236">
        <f t="shared" si="1"/>
        <v>0</v>
      </c>
      <c r="F29" s="236">
        <f t="shared" si="1"/>
        <v>0</v>
      </c>
      <c r="G29" s="236">
        <f t="shared" si="1"/>
        <v>0</v>
      </c>
      <c r="H29" s="236">
        <f t="shared" si="1"/>
        <v>0</v>
      </c>
      <c r="I29" s="237">
        <f t="shared" si="1"/>
        <v>0</v>
      </c>
    </row>
    <row r="30" spans="1:9" ht="16.5" thickBot="1" x14ac:dyDescent="0.3">
      <c r="A30" s="562"/>
      <c r="B30" s="233" t="s">
        <v>291</v>
      </c>
      <c r="C30" s="566"/>
      <c r="D30" s="234">
        <f t="shared" si="1"/>
        <v>0</v>
      </c>
      <c r="E30" s="234">
        <f t="shared" si="1"/>
        <v>0</v>
      </c>
      <c r="F30" s="234">
        <f t="shared" si="1"/>
        <v>0</v>
      </c>
      <c r="G30" s="234">
        <f t="shared" si="1"/>
        <v>0</v>
      </c>
      <c r="H30" s="234">
        <f t="shared" si="1"/>
        <v>0</v>
      </c>
      <c r="I30" s="238">
        <f t="shared" si="1"/>
        <v>0</v>
      </c>
    </row>
    <row r="31" spans="1:9" ht="29.25" customHeight="1" thickTop="1" x14ac:dyDescent="0.2">
      <c r="A31" s="524" t="s">
        <v>586</v>
      </c>
      <c r="B31" s="436"/>
      <c r="C31" s="325"/>
      <c r="D31" s="315"/>
      <c r="E31" s="315"/>
      <c r="F31" s="315"/>
      <c r="G31" s="315"/>
      <c r="H31" s="315"/>
      <c r="I31" s="316"/>
    </row>
    <row r="32" spans="1:9" x14ac:dyDescent="0.2">
      <c r="A32" s="551" t="s">
        <v>291</v>
      </c>
      <c r="B32" s="567"/>
      <c r="C32" s="326"/>
      <c r="D32" s="318"/>
      <c r="E32" s="318"/>
      <c r="F32" s="318"/>
      <c r="G32" s="318"/>
      <c r="H32" s="318"/>
      <c r="I32" s="319"/>
    </row>
    <row r="33" spans="1:11" ht="30" customHeight="1" x14ac:dyDescent="0.2">
      <c r="A33" s="528" t="s">
        <v>590</v>
      </c>
      <c r="B33" s="398"/>
      <c r="C33" s="166"/>
      <c r="D33" s="318"/>
      <c r="E33" s="318"/>
      <c r="F33" s="318"/>
      <c r="G33" s="318"/>
      <c r="H33" s="318"/>
      <c r="I33" s="319"/>
    </row>
    <row r="34" spans="1:11" x14ac:dyDescent="0.2">
      <c r="A34" s="529" t="s">
        <v>291</v>
      </c>
      <c r="B34" s="423"/>
      <c r="C34" s="245"/>
      <c r="D34" s="318"/>
      <c r="E34" s="318"/>
      <c r="F34" s="318"/>
      <c r="G34" s="318"/>
      <c r="H34" s="318"/>
      <c r="I34" s="319"/>
    </row>
    <row r="35" spans="1:11" ht="24.75" customHeight="1" x14ac:dyDescent="0.2">
      <c r="A35" s="528" t="s">
        <v>588</v>
      </c>
      <c r="B35" s="398"/>
      <c r="C35" s="166"/>
      <c r="D35" s="318"/>
      <c r="E35" s="318"/>
      <c r="F35" s="318"/>
      <c r="G35" s="318"/>
      <c r="H35" s="318"/>
      <c r="I35" s="319"/>
    </row>
    <row r="36" spans="1:11" x14ac:dyDescent="0.2">
      <c r="A36" s="529" t="s">
        <v>291</v>
      </c>
      <c r="B36" s="423"/>
      <c r="C36" s="245"/>
      <c r="D36" s="318"/>
      <c r="E36" s="318"/>
      <c r="F36" s="318"/>
      <c r="G36" s="318"/>
      <c r="H36" s="318"/>
      <c r="I36" s="319"/>
    </row>
    <row r="37" spans="1:11" ht="28.5" customHeight="1" x14ac:dyDescent="0.2">
      <c r="A37" s="530" t="s">
        <v>589</v>
      </c>
      <c r="B37" s="531"/>
      <c r="C37" s="327"/>
      <c r="D37" s="318"/>
      <c r="E37" s="318"/>
      <c r="F37" s="318"/>
      <c r="G37" s="318"/>
      <c r="H37" s="318"/>
      <c r="I37" s="319"/>
    </row>
    <row r="38" spans="1:11" ht="13.5" thickBot="1" x14ac:dyDescent="0.25">
      <c r="A38" s="546" t="s">
        <v>291</v>
      </c>
      <c r="B38" s="560"/>
      <c r="C38" s="328"/>
      <c r="D38" s="323"/>
      <c r="E38" s="323"/>
      <c r="F38" s="323"/>
      <c r="G38" s="323"/>
      <c r="H38" s="323"/>
      <c r="I38" s="324"/>
    </row>
    <row r="39" spans="1:11" ht="42.75" customHeight="1" thickTop="1" x14ac:dyDescent="0.2">
      <c r="A39" s="532" t="s">
        <v>530</v>
      </c>
      <c r="B39" s="536" t="s">
        <v>591</v>
      </c>
      <c r="C39" s="537"/>
      <c r="D39" s="229" t="s">
        <v>595</v>
      </c>
      <c r="E39" s="230" t="s">
        <v>596</v>
      </c>
      <c r="F39" s="230" t="s">
        <v>596</v>
      </c>
      <c r="G39" s="230" t="s">
        <v>596</v>
      </c>
      <c r="H39" s="230" t="s">
        <v>596</v>
      </c>
      <c r="I39" s="230" t="s">
        <v>596</v>
      </c>
    </row>
    <row r="40" spans="1:11" x14ac:dyDescent="0.2">
      <c r="A40" s="533"/>
      <c r="B40" s="538" t="s">
        <v>592</v>
      </c>
      <c r="C40" s="539"/>
      <c r="D40" s="318"/>
      <c r="E40" s="318"/>
      <c r="F40" s="318"/>
      <c r="G40" s="318"/>
      <c r="H40" s="318"/>
      <c r="I40" s="319"/>
    </row>
    <row r="41" spans="1:11" x14ac:dyDescent="0.2">
      <c r="A41" s="534"/>
      <c r="B41" s="540" t="s">
        <v>593</v>
      </c>
      <c r="C41" s="541"/>
      <c r="D41" s="318"/>
      <c r="E41" s="318"/>
      <c r="F41" s="318"/>
      <c r="G41" s="318"/>
      <c r="H41" s="318"/>
      <c r="I41" s="319"/>
    </row>
    <row r="42" spans="1:11" ht="13.5" thickBot="1" x14ac:dyDescent="0.25">
      <c r="A42" s="535"/>
      <c r="B42" s="542" t="s">
        <v>594</v>
      </c>
      <c r="C42" s="543"/>
      <c r="D42" s="323"/>
      <c r="E42" s="323"/>
      <c r="F42" s="323"/>
      <c r="G42" s="323"/>
      <c r="H42" s="323"/>
      <c r="I42" s="324"/>
    </row>
    <row r="43" spans="1:11" ht="13.5" thickTop="1" x14ac:dyDescent="0.2"/>
    <row r="44" spans="1:11" ht="30" customHeight="1" thickBot="1" x14ac:dyDescent="0.3">
      <c r="A44" s="525" t="s">
        <v>597</v>
      </c>
      <c r="B44" s="525"/>
      <c r="C44" s="525"/>
      <c r="D44" s="525"/>
      <c r="E44" s="525"/>
      <c r="F44" s="525"/>
      <c r="G44" s="525"/>
      <c r="H44" s="525"/>
      <c r="I44" s="525"/>
      <c r="J44" s="525"/>
      <c r="K44" s="525"/>
    </row>
    <row r="45" spans="1:11" ht="15.75" x14ac:dyDescent="0.2">
      <c r="A45" s="223" t="s">
        <v>349</v>
      </c>
      <c r="B45" s="526" t="s">
        <v>506</v>
      </c>
      <c r="C45" s="558" t="s">
        <v>576</v>
      </c>
      <c r="D45" s="526" t="s">
        <v>577</v>
      </c>
      <c r="E45" s="526" t="s">
        <v>578</v>
      </c>
      <c r="F45" s="526" t="s">
        <v>579</v>
      </c>
      <c r="G45" s="526" t="s">
        <v>580</v>
      </c>
      <c r="H45" s="526" t="s">
        <v>581</v>
      </c>
    </row>
    <row r="46" spans="1:11" ht="54" customHeight="1" thickBot="1" x14ac:dyDescent="0.25">
      <c r="A46" s="224" t="s">
        <v>505</v>
      </c>
      <c r="B46" s="527"/>
      <c r="C46" s="559"/>
      <c r="D46" s="527"/>
      <c r="E46" s="527"/>
      <c r="F46" s="527"/>
      <c r="G46" s="527"/>
      <c r="H46" s="527"/>
    </row>
    <row r="47" spans="1:11" ht="31.5" x14ac:dyDescent="0.2">
      <c r="A47" s="329" t="s">
        <v>491</v>
      </c>
      <c r="B47" s="330" t="s">
        <v>507</v>
      </c>
      <c r="C47" s="333"/>
      <c r="D47" s="334"/>
      <c r="E47" s="334"/>
      <c r="F47" s="334"/>
      <c r="G47" s="334"/>
      <c r="H47" s="334"/>
    </row>
    <row r="48" spans="1:11" ht="47.25" x14ac:dyDescent="0.2">
      <c r="A48" s="331" t="s">
        <v>493</v>
      </c>
      <c r="B48" s="332" t="s">
        <v>508</v>
      </c>
      <c r="C48" s="335"/>
      <c r="D48" s="312"/>
      <c r="E48" s="312"/>
      <c r="F48" s="312"/>
      <c r="G48" s="312"/>
      <c r="H48" s="312"/>
    </row>
    <row r="49" spans="1:12" ht="78.75" x14ac:dyDescent="0.2">
      <c r="A49" s="190" t="s">
        <v>495</v>
      </c>
      <c r="B49" s="191" t="s">
        <v>723</v>
      </c>
      <c r="C49" s="192">
        <f t="shared" ref="C49:H49" si="2">C47-C48</f>
        <v>0</v>
      </c>
      <c r="D49" s="192">
        <f t="shared" si="2"/>
        <v>0</v>
      </c>
      <c r="E49" s="192">
        <f t="shared" si="2"/>
        <v>0</v>
      </c>
      <c r="F49" s="192">
        <f t="shared" si="2"/>
        <v>0</v>
      </c>
      <c r="G49" s="192">
        <f t="shared" si="2"/>
        <v>0</v>
      </c>
      <c r="H49" s="192">
        <f t="shared" si="2"/>
        <v>0</v>
      </c>
    </row>
    <row r="50" spans="1:12" ht="47.25" x14ac:dyDescent="0.2">
      <c r="A50" s="190" t="s">
        <v>598</v>
      </c>
      <c r="B50" s="191" t="s">
        <v>509</v>
      </c>
      <c r="C50" s="192">
        <f t="shared" ref="C50:H50" si="3">C51+C52+C53+C54</f>
        <v>0</v>
      </c>
      <c r="D50" s="192">
        <f t="shared" si="3"/>
        <v>0</v>
      </c>
      <c r="E50" s="192">
        <f t="shared" si="3"/>
        <v>0</v>
      </c>
      <c r="F50" s="192">
        <f t="shared" si="3"/>
        <v>0</v>
      </c>
      <c r="G50" s="192">
        <f t="shared" si="3"/>
        <v>0</v>
      </c>
      <c r="H50" s="192">
        <f t="shared" si="3"/>
        <v>0</v>
      </c>
    </row>
    <row r="51" spans="1:12" ht="15.75" x14ac:dyDescent="0.2">
      <c r="A51" s="239" t="s">
        <v>599</v>
      </c>
      <c r="B51" s="336"/>
      <c r="C51" s="336"/>
      <c r="D51" s="312"/>
      <c r="E51" s="312"/>
      <c r="F51" s="312"/>
      <c r="G51" s="312"/>
      <c r="H51" s="312"/>
    </row>
    <row r="52" spans="1:12" ht="15.75" x14ac:dyDescent="0.2">
      <c r="A52" s="239" t="s">
        <v>600</v>
      </c>
      <c r="B52" s="336"/>
      <c r="C52" s="336"/>
      <c r="D52" s="312"/>
      <c r="E52" s="312"/>
      <c r="F52" s="312"/>
      <c r="G52" s="312"/>
      <c r="H52" s="312"/>
    </row>
    <row r="53" spans="1:12" ht="15.75" x14ac:dyDescent="0.2">
      <c r="A53" s="239" t="s">
        <v>601</v>
      </c>
      <c r="B53" s="336"/>
      <c r="C53" s="336"/>
      <c r="D53" s="312"/>
      <c r="E53" s="312"/>
      <c r="F53" s="312"/>
      <c r="G53" s="312"/>
      <c r="H53" s="312"/>
    </row>
    <row r="54" spans="1:12" ht="15.75" x14ac:dyDescent="0.2">
      <c r="A54" s="239" t="s">
        <v>602</v>
      </c>
      <c r="B54" s="336"/>
      <c r="C54" s="336"/>
      <c r="D54" s="312"/>
      <c r="E54" s="312"/>
      <c r="F54" s="312"/>
      <c r="G54" s="312"/>
      <c r="H54" s="312"/>
    </row>
    <row r="55" spans="1:12" ht="47.25" x14ac:dyDescent="0.2">
      <c r="A55" s="190" t="s">
        <v>603</v>
      </c>
      <c r="B55" s="191" t="s">
        <v>724</v>
      </c>
      <c r="C55" s="192">
        <f t="shared" ref="C55:H55" si="4">C49-C50</f>
        <v>0</v>
      </c>
      <c r="D55" s="192">
        <f t="shared" si="4"/>
        <v>0</v>
      </c>
      <c r="E55" s="192">
        <f t="shared" si="4"/>
        <v>0</v>
      </c>
      <c r="F55" s="192">
        <f t="shared" si="4"/>
        <v>0</v>
      </c>
      <c r="G55" s="192">
        <f t="shared" si="4"/>
        <v>0</v>
      </c>
      <c r="H55" s="192">
        <f t="shared" si="4"/>
        <v>0</v>
      </c>
    </row>
    <row r="56" spans="1:12" ht="31.5" x14ac:dyDescent="0.2">
      <c r="A56" s="331" t="s">
        <v>604</v>
      </c>
      <c r="B56" s="332" t="s">
        <v>510</v>
      </c>
      <c r="C56" s="337"/>
      <c r="D56" s="338"/>
      <c r="E56" s="338"/>
      <c r="F56" s="338"/>
      <c r="G56" s="338"/>
      <c r="H56" s="338"/>
      <c r="I56" s="152"/>
      <c r="J56" s="152"/>
      <c r="K56" s="152"/>
      <c r="L56" s="152"/>
    </row>
    <row r="57" spans="1:12" ht="31.5" x14ac:dyDescent="0.2">
      <c r="A57" s="331" t="s">
        <v>605</v>
      </c>
      <c r="B57" s="332" t="s">
        <v>511</v>
      </c>
      <c r="C57" s="337"/>
      <c r="D57" s="338"/>
      <c r="E57" s="338"/>
      <c r="F57" s="338"/>
      <c r="G57" s="338"/>
      <c r="H57" s="338"/>
      <c r="I57" s="152"/>
      <c r="J57" s="152"/>
      <c r="K57" s="152"/>
      <c r="L57" s="152"/>
    </row>
    <row r="58" spans="1:12" ht="47.25" x14ac:dyDescent="0.2">
      <c r="A58" s="190" t="s">
        <v>606</v>
      </c>
      <c r="B58" s="191" t="s">
        <v>725</v>
      </c>
      <c r="C58" s="192">
        <f t="shared" ref="C58:H58" si="5">C55+C56-C57</f>
        <v>0</v>
      </c>
      <c r="D58" s="192">
        <f t="shared" si="5"/>
        <v>0</v>
      </c>
      <c r="E58" s="192">
        <f t="shared" si="5"/>
        <v>0</v>
      </c>
      <c r="F58" s="192">
        <f t="shared" si="5"/>
        <v>0</v>
      </c>
      <c r="G58" s="192">
        <f t="shared" si="5"/>
        <v>0</v>
      </c>
      <c r="H58" s="192">
        <f t="shared" si="5"/>
        <v>0</v>
      </c>
      <c r="I58" s="152"/>
      <c r="J58" s="152"/>
      <c r="K58" s="152"/>
      <c r="L58" s="152"/>
    </row>
    <row r="59" spans="1:12" ht="15.75" x14ac:dyDescent="0.2">
      <c r="A59" s="331" t="s">
        <v>607</v>
      </c>
      <c r="B59" s="332" t="s">
        <v>512</v>
      </c>
      <c r="C59" s="336"/>
      <c r="D59" s="312"/>
      <c r="E59" s="312"/>
      <c r="F59" s="312"/>
      <c r="G59" s="312"/>
      <c r="H59" s="312"/>
    </row>
    <row r="60" spans="1:12" ht="15.75" x14ac:dyDescent="0.2">
      <c r="A60" s="331" t="s">
        <v>608</v>
      </c>
      <c r="B60" s="332" t="s">
        <v>513</v>
      </c>
      <c r="C60" s="336"/>
      <c r="D60" s="312"/>
      <c r="E60" s="312"/>
      <c r="F60" s="312"/>
      <c r="G60" s="312"/>
      <c r="H60" s="312"/>
    </row>
    <row r="61" spans="1:12" ht="32.25" thickBot="1" x14ac:dyDescent="0.25">
      <c r="A61" s="196" t="s">
        <v>609</v>
      </c>
      <c r="B61" s="197" t="s">
        <v>726</v>
      </c>
      <c r="C61" s="198">
        <f t="shared" ref="C61:H61" si="6">C58-C59-C60</f>
        <v>0</v>
      </c>
      <c r="D61" s="198">
        <f t="shared" si="6"/>
        <v>0</v>
      </c>
      <c r="E61" s="198">
        <f t="shared" si="6"/>
        <v>0</v>
      </c>
      <c r="F61" s="198">
        <f t="shared" si="6"/>
        <v>0</v>
      </c>
      <c r="G61" s="198">
        <f t="shared" si="6"/>
        <v>0</v>
      </c>
      <c r="H61" s="198">
        <f t="shared" si="6"/>
        <v>0</v>
      </c>
    </row>
    <row r="64" spans="1:12" ht="32.25" customHeight="1" thickBot="1" x14ac:dyDescent="0.3">
      <c r="A64" s="571" t="s">
        <v>610</v>
      </c>
      <c r="B64" s="571"/>
      <c r="C64" s="571"/>
      <c r="D64" s="571"/>
      <c r="E64" s="571"/>
      <c r="F64" s="571"/>
      <c r="G64" s="571"/>
      <c r="H64" s="525"/>
      <c r="I64" s="525"/>
      <c r="J64" s="525"/>
      <c r="K64" s="525"/>
    </row>
    <row r="65" spans="1:9" ht="15.75" customHeight="1" x14ac:dyDescent="0.2">
      <c r="A65" s="223" t="s">
        <v>349</v>
      </c>
      <c r="B65" s="526" t="s">
        <v>582</v>
      </c>
      <c r="C65" s="558" t="s">
        <v>576</v>
      </c>
      <c r="D65" s="526" t="s">
        <v>577</v>
      </c>
      <c r="E65" s="526" t="s">
        <v>578</v>
      </c>
      <c r="F65" s="526" t="s">
        <v>579</v>
      </c>
      <c r="G65" s="526" t="s">
        <v>580</v>
      </c>
      <c r="H65" s="526" t="s">
        <v>581</v>
      </c>
      <c r="I65" s="227"/>
    </row>
    <row r="66" spans="1:9" ht="35.25" customHeight="1" thickBot="1" x14ac:dyDescent="0.25">
      <c r="A66" s="224" t="s">
        <v>505</v>
      </c>
      <c r="B66" s="527"/>
      <c r="C66" s="559"/>
      <c r="D66" s="572"/>
      <c r="E66" s="572"/>
      <c r="F66" s="572"/>
      <c r="G66" s="572"/>
      <c r="H66" s="572"/>
    </row>
    <row r="67" spans="1:9" ht="15.75" x14ac:dyDescent="0.2">
      <c r="A67" s="193" t="s">
        <v>611</v>
      </c>
      <c r="B67" s="194" t="s">
        <v>516</v>
      </c>
      <c r="C67" s="195">
        <f t="shared" ref="C67:H67" si="7">C68+C69+C70+C76+C71+C72+C74</f>
        <v>0</v>
      </c>
      <c r="D67" s="195">
        <f t="shared" si="7"/>
        <v>0</v>
      </c>
      <c r="E67" s="195">
        <f t="shared" si="7"/>
        <v>0</v>
      </c>
      <c r="F67" s="195">
        <f t="shared" si="7"/>
        <v>0</v>
      </c>
      <c r="G67" s="195">
        <f t="shared" si="7"/>
        <v>0</v>
      </c>
      <c r="H67" s="195">
        <f t="shared" si="7"/>
        <v>0</v>
      </c>
    </row>
    <row r="68" spans="1:9" ht="31.5" x14ac:dyDescent="0.2">
      <c r="A68" s="331" t="s">
        <v>612</v>
      </c>
      <c r="B68" s="332" t="s">
        <v>517</v>
      </c>
      <c r="C68" s="336"/>
      <c r="D68" s="312"/>
      <c r="E68" s="312"/>
      <c r="F68" s="312"/>
      <c r="G68" s="312"/>
      <c r="H68" s="312"/>
    </row>
    <row r="69" spans="1:9" ht="15.75" x14ac:dyDescent="0.2">
      <c r="A69" s="331" t="s">
        <v>613</v>
      </c>
      <c r="B69" s="332" t="s">
        <v>302</v>
      </c>
      <c r="C69" s="336"/>
      <c r="D69" s="312"/>
      <c r="E69" s="312"/>
      <c r="F69" s="312"/>
      <c r="G69" s="312"/>
      <c r="H69" s="312"/>
    </row>
    <row r="70" spans="1:9" ht="15.75" x14ac:dyDescent="0.2">
      <c r="A70" s="331" t="s">
        <v>614</v>
      </c>
      <c r="B70" s="332" t="s">
        <v>518</v>
      </c>
      <c r="C70" s="336"/>
      <c r="D70" s="312"/>
      <c r="E70" s="312"/>
      <c r="F70" s="312"/>
      <c r="G70" s="312"/>
      <c r="H70" s="312"/>
    </row>
    <row r="71" spans="1:9" ht="47.25" x14ac:dyDescent="0.2">
      <c r="A71" s="331" t="s">
        <v>615</v>
      </c>
      <c r="B71" s="332" t="s">
        <v>627</v>
      </c>
      <c r="C71" s="336"/>
      <c r="D71" s="312"/>
      <c r="E71" s="312"/>
      <c r="F71" s="312"/>
      <c r="G71" s="312"/>
      <c r="H71" s="312"/>
    </row>
    <row r="72" spans="1:9" ht="31.5" x14ac:dyDescent="0.2">
      <c r="A72" s="568" t="s">
        <v>616</v>
      </c>
      <c r="B72" s="332" t="s">
        <v>629</v>
      </c>
      <c r="C72" s="336"/>
      <c r="D72" s="312"/>
      <c r="E72" s="312"/>
      <c r="F72" s="312"/>
      <c r="G72" s="312"/>
      <c r="H72" s="312"/>
    </row>
    <row r="73" spans="1:9" ht="15.75" x14ac:dyDescent="0.2">
      <c r="A73" s="569"/>
      <c r="B73" s="332" t="s">
        <v>630</v>
      </c>
      <c r="C73" s="336"/>
      <c r="D73" s="312"/>
      <c r="E73" s="312"/>
      <c r="F73" s="312"/>
      <c r="G73" s="312"/>
      <c r="H73" s="312"/>
    </row>
    <row r="74" spans="1:9" ht="47.25" x14ac:dyDescent="0.2">
      <c r="A74" s="568" t="s">
        <v>628</v>
      </c>
      <c r="B74" s="332" t="s">
        <v>632</v>
      </c>
      <c r="C74" s="336"/>
      <c r="D74" s="312"/>
      <c r="E74" s="312"/>
      <c r="F74" s="312"/>
      <c r="G74" s="312"/>
      <c r="H74" s="312"/>
    </row>
    <row r="75" spans="1:9" ht="15.75" x14ac:dyDescent="0.2">
      <c r="A75" s="569"/>
      <c r="B75" s="332" t="s">
        <v>630</v>
      </c>
      <c r="C75" s="336"/>
      <c r="D75" s="312"/>
      <c r="E75" s="312"/>
      <c r="F75" s="312"/>
      <c r="G75" s="312"/>
      <c r="H75" s="312"/>
    </row>
    <row r="76" spans="1:9" ht="47.25" x14ac:dyDescent="0.2">
      <c r="A76" s="331" t="s">
        <v>631</v>
      </c>
      <c r="B76" s="332" t="s">
        <v>633</v>
      </c>
      <c r="C76" s="336"/>
      <c r="D76" s="312"/>
      <c r="E76" s="312"/>
      <c r="F76" s="312"/>
      <c r="G76" s="312"/>
      <c r="H76" s="312"/>
    </row>
    <row r="77" spans="1:9" ht="15.75" x14ac:dyDescent="0.2">
      <c r="A77" s="190" t="s">
        <v>617</v>
      </c>
      <c r="B77" s="191" t="s">
        <v>519</v>
      </c>
      <c r="C77" s="192">
        <f t="shared" ref="C77:H77" si="8">C78+C79+C80+C81+C82+C83+C84+C85+C86+C88+C90+C91+C92+C93+C94</f>
        <v>0</v>
      </c>
      <c r="D77" s="192">
        <f t="shared" si="8"/>
        <v>0</v>
      </c>
      <c r="E77" s="192">
        <f t="shared" si="8"/>
        <v>0</v>
      </c>
      <c r="F77" s="192">
        <f t="shared" si="8"/>
        <v>0</v>
      </c>
      <c r="G77" s="192">
        <f t="shared" si="8"/>
        <v>0</v>
      </c>
      <c r="H77" s="192">
        <f t="shared" si="8"/>
        <v>0</v>
      </c>
    </row>
    <row r="78" spans="1:9" ht="31.5" x14ac:dyDescent="0.2">
      <c r="A78" s="331" t="s">
        <v>618</v>
      </c>
      <c r="B78" s="332" t="s">
        <v>520</v>
      </c>
      <c r="C78" s="336"/>
      <c r="D78" s="312"/>
      <c r="E78" s="312"/>
      <c r="F78" s="312"/>
      <c r="G78" s="312"/>
      <c r="H78" s="312"/>
    </row>
    <row r="79" spans="1:9" ht="31.5" x14ac:dyDescent="0.2">
      <c r="A79" s="331" t="s">
        <v>619</v>
      </c>
      <c r="B79" s="332" t="s">
        <v>521</v>
      </c>
      <c r="C79" s="336"/>
      <c r="D79" s="312"/>
      <c r="E79" s="312"/>
      <c r="F79" s="312"/>
      <c r="G79" s="312"/>
      <c r="H79" s="312"/>
    </row>
    <row r="80" spans="1:9" ht="47.25" x14ac:dyDescent="0.2">
      <c r="A80" s="331" t="s">
        <v>620</v>
      </c>
      <c r="B80" s="332" t="s">
        <v>634</v>
      </c>
      <c r="C80" s="336"/>
      <c r="D80" s="312"/>
      <c r="E80" s="312"/>
      <c r="F80" s="312"/>
      <c r="G80" s="312"/>
      <c r="H80" s="312"/>
    </row>
    <row r="81" spans="1:8" ht="15.75" x14ac:dyDescent="0.2">
      <c r="A81" s="331" t="s">
        <v>621</v>
      </c>
      <c r="B81" s="332" t="s">
        <v>494</v>
      </c>
      <c r="C81" s="336"/>
      <c r="D81" s="312"/>
      <c r="E81" s="312"/>
      <c r="F81" s="312"/>
      <c r="G81" s="312"/>
      <c r="H81" s="312"/>
    </row>
    <row r="82" spans="1:8" ht="15.75" x14ac:dyDescent="0.2">
      <c r="A82" s="339" t="s">
        <v>622</v>
      </c>
      <c r="B82" s="332" t="s">
        <v>635</v>
      </c>
      <c r="C82" s="336"/>
      <c r="D82" s="312"/>
      <c r="E82" s="312"/>
      <c r="F82" s="312"/>
      <c r="G82" s="312"/>
      <c r="H82" s="312"/>
    </row>
    <row r="83" spans="1:8" ht="15.75" x14ac:dyDescent="0.2">
      <c r="A83" s="331" t="s">
        <v>623</v>
      </c>
      <c r="B83" s="332" t="s">
        <v>636</v>
      </c>
      <c r="C83" s="336"/>
      <c r="D83" s="312"/>
      <c r="E83" s="312"/>
      <c r="F83" s="312"/>
      <c r="G83" s="312"/>
      <c r="H83" s="312"/>
    </row>
    <row r="84" spans="1:8" ht="15.75" x14ac:dyDescent="0.2">
      <c r="A84" s="331" t="s">
        <v>624</v>
      </c>
      <c r="B84" s="332" t="s">
        <v>522</v>
      </c>
      <c r="C84" s="336"/>
      <c r="D84" s="312"/>
      <c r="E84" s="312"/>
      <c r="F84" s="312"/>
      <c r="G84" s="312"/>
      <c r="H84" s="312"/>
    </row>
    <row r="85" spans="1:8" ht="15.75" x14ac:dyDescent="0.2">
      <c r="A85" s="331" t="s">
        <v>625</v>
      </c>
      <c r="B85" s="332" t="s">
        <v>523</v>
      </c>
      <c r="C85" s="336"/>
      <c r="D85" s="312"/>
      <c r="E85" s="312"/>
      <c r="F85" s="312"/>
      <c r="G85" s="312"/>
      <c r="H85" s="312"/>
    </row>
    <row r="86" spans="1:8" ht="15.75" x14ac:dyDescent="0.2">
      <c r="A86" s="568" t="s">
        <v>641</v>
      </c>
      <c r="B86" s="332" t="s">
        <v>638</v>
      </c>
      <c r="C86" s="336"/>
      <c r="D86" s="312"/>
      <c r="E86" s="312"/>
      <c r="F86" s="312"/>
      <c r="G86" s="312"/>
      <c r="H86" s="312"/>
    </row>
    <row r="87" spans="1:8" ht="15.75" x14ac:dyDescent="0.2">
      <c r="A87" s="569"/>
      <c r="B87" s="332" t="s">
        <v>637</v>
      </c>
      <c r="C87" s="336"/>
      <c r="D87" s="312"/>
      <c r="E87" s="312"/>
      <c r="F87" s="312"/>
      <c r="G87" s="312"/>
      <c r="H87" s="312"/>
    </row>
    <row r="88" spans="1:8" ht="31.5" x14ac:dyDescent="0.2">
      <c r="A88" s="570" t="s">
        <v>642</v>
      </c>
      <c r="B88" s="332" t="s">
        <v>121</v>
      </c>
      <c r="C88" s="336"/>
      <c r="D88" s="312"/>
      <c r="E88" s="312"/>
      <c r="F88" s="312"/>
      <c r="G88" s="312"/>
      <c r="H88" s="312"/>
    </row>
    <row r="89" spans="1:8" ht="15.75" x14ac:dyDescent="0.2">
      <c r="A89" s="569"/>
      <c r="B89" s="332" t="s">
        <v>637</v>
      </c>
      <c r="C89" s="336"/>
      <c r="D89" s="312"/>
      <c r="E89" s="312"/>
      <c r="F89" s="312"/>
      <c r="G89" s="312"/>
      <c r="H89" s="312"/>
    </row>
    <row r="90" spans="1:8" ht="15.75" x14ac:dyDescent="0.2">
      <c r="A90" s="331" t="s">
        <v>643</v>
      </c>
      <c r="B90" s="332" t="s">
        <v>524</v>
      </c>
      <c r="C90" s="336"/>
      <c r="D90" s="312"/>
      <c r="E90" s="312"/>
      <c r="F90" s="312"/>
      <c r="G90" s="312"/>
      <c r="H90" s="312"/>
    </row>
    <row r="91" spans="1:8" ht="15.75" x14ac:dyDescent="0.2">
      <c r="A91" s="331" t="s">
        <v>644</v>
      </c>
      <c r="B91" s="332" t="s">
        <v>525</v>
      </c>
      <c r="C91" s="336"/>
      <c r="D91" s="312"/>
      <c r="E91" s="312"/>
      <c r="F91" s="312"/>
      <c r="G91" s="312"/>
      <c r="H91" s="312"/>
    </row>
    <row r="92" spans="1:8" ht="31.5" x14ac:dyDescent="0.2">
      <c r="A92" s="331" t="s">
        <v>645</v>
      </c>
      <c r="B92" s="332" t="s">
        <v>526</v>
      </c>
      <c r="C92" s="336"/>
      <c r="D92" s="312"/>
      <c r="E92" s="312"/>
      <c r="F92" s="312"/>
      <c r="G92" s="312"/>
      <c r="H92" s="312"/>
    </row>
    <row r="93" spans="1:8" ht="15.75" x14ac:dyDescent="0.2">
      <c r="A93" s="331" t="s">
        <v>646</v>
      </c>
      <c r="B93" s="332" t="s">
        <v>639</v>
      </c>
      <c r="C93" s="336"/>
      <c r="D93" s="312"/>
      <c r="E93" s="312"/>
      <c r="F93" s="312"/>
      <c r="G93" s="312"/>
      <c r="H93" s="312"/>
    </row>
    <row r="94" spans="1:8" ht="47.25" x14ac:dyDescent="0.2">
      <c r="A94" s="331" t="s">
        <v>647</v>
      </c>
      <c r="B94" s="332" t="s">
        <v>640</v>
      </c>
      <c r="C94" s="336"/>
      <c r="D94" s="312"/>
      <c r="E94" s="312"/>
      <c r="F94" s="312"/>
      <c r="G94" s="312"/>
      <c r="H94" s="312"/>
    </row>
    <row r="95" spans="1:8" ht="16.5" thickBot="1" x14ac:dyDescent="0.25">
      <c r="A95" s="196" t="s">
        <v>626</v>
      </c>
      <c r="B95" s="197" t="s">
        <v>527</v>
      </c>
      <c r="C95" s="198">
        <f t="shared" ref="C95:H95" si="9">C67-C77</f>
        <v>0</v>
      </c>
      <c r="D95" s="198">
        <f t="shared" si="9"/>
        <v>0</v>
      </c>
      <c r="E95" s="198">
        <f t="shared" si="9"/>
        <v>0</v>
      </c>
      <c r="F95" s="198">
        <f t="shared" si="9"/>
        <v>0</v>
      </c>
      <c r="G95" s="198">
        <f t="shared" si="9"/>
        <v>0</v>
      </c>
      <c r="H95" s="198">
        <f t="shared" si="9"/>
        <v>0</v>
      </c>
    </row>
    <row r="97" spans="1:9" x14ac:dyDescent="0.2">
      <c r="A97" s="147"/>
      <c r="B97" s="147"/>
      <c r="C97" s="147"/>
      <c r="D97" s="147"/>
      <c r="E97" s="147"/>
      <c r="F97" s="147"/>
      <c r="G97" s="147"/>
      <c r="H97" s="147"/>
      <c r="I97" s="147"/>
    </row>
    <row r="98" spans="1:9" x14ac:dyDescent="0.2">
      <c r="A98" s="147"/>
      <c r="B98" s="147" t="s">
        <v>208</v>
      </c>
      <c r="C98" s="147"/>
      <c r="D98" s="147"/>
      <c r="E98" s="147"/>
      <c r="F98" s="147"/>
      <c r="G98" s="147"/>
      <c r="H98" s="147"/>
      <c r="I98" s="147"/>
    </row>
    <row r="99" spans="1:9" x14ac:dyDescent="0.2">
      <c r="A99" s="147"/>
      <c r="B99" s="147"/>
      <c r="C99" s="147"/>
      <c r="D99" s="147"/>
      <c r="E99" s="147"/>
      <c r="F99" s="147"/>
      <c r="G99" s="147"/>
      <c r="H99" s="147"/>
      <c r="I99" s="147"/>
    </row>
    <row r="100" spans="1:9" x14ac:dyDescent="0.2">
      <c r="A100" s="147"/>
      <c r="B100" s="147"/>
      <c r="C100" s="147"/>
      <c r="D100" s="147"/>
      <c r="E100" s="147"/>
      <c r="F100" s="147"/>
      <c r="G100" s="147"/>
      <c r="H100" s="147"/>
      <c r="I100" s="147"/>
    </row>
    <row r="101" spans="1:9" x14ac:dyDescent="0.2">
      <c r="A101" s="147"/>
      <c r="B101" s="147" t="s">
        <v>329</v>
      </c>
      <c r="C101" s="147"/>
      <c r="D101" s="147"/>
      <c r="E101" s="147"/>
      <c r="F101" s="147"/>
      <c r="G101" s="147"/>
      <c r="H101" s="147"/>
      <c r="I101" s="147"/>
    </row>
    <row r="102" spans="1:9" x14ac:dyDescent="0.2">
      <c r="A102" s="147"/>
      <c r="B102" s="147"/>
      <c r="C102" s="147"/>
      <c r="D102" s="147"/>
      <c r="E102" s="147"/>
      <c r="F102" s="147"/>
      <c r="G102" s="147"/>
      <c r="H102" s="147"/>
      <c r="I102" s="147"/>
    </row>
    <row r="103" spans="1:9" x14ac:dyDescent="0.2">
      <c r="A103" s="147"/>
      <c r="B103" s="147"/>
      <c r="C103" s="147"/>
      <c r="D103" s="147"/>
      <c r="E103" s="147"/>
      <c r="F103" s="147"/>
      <c r="G103" s="147"/>
      <c r="H103" s="147"/>
      <c r="I103" s="147"/>
    </row>
    <row r="104" spans="1:9" x14ac:dyDescent="0.2">
      <c r="A104" s="147"/>
      <c r="B104" s="147"/>
      <c r="C104" s="147"/>
      <c r="D104" s="147"/>
      <c r="E104" s="147"/>
      <c r="F104" s="147"/>
      <c r="G104" s="147"/>
      <c r="H104" s="147"/>
      <c r="I104" s="147"/>
    </row>
    <row r="105" spans="1:9" x14ac:dyDescent="0.2">
      <c r="A105" s="147"/>
      <c r="B105" s="147"/>
      <c r="C105" s="147"/>
      <c r="D105" s="147"/>
      <c r="E105" s="147"/>
      <c r="F105" s="147"/>
      <c r="G105" s="147"/>
      <c r="H105" s="147"/>
      <c r="I105" s="147"/>
    </row>
    <row r="106" spans="1:9" x14ac:dyDescent="0.2">
      <c r="A106" s="147"/>
      <c r="B106" s="147"/>
      <c r="C106" s="147"/>
      <c r="D106" s="147"/>
      <c r="E106" s="147"/>
      <c r="F106" s="147"/>
      <c r="G106" s="147"/>
      <c r="H106" s="147"/>
      <c r="I106" s="147"/>
    </row>
    <row r="107" spans="1:9" x14ac:dyDescent="0.2">
      <c r="A107" s="147"/>
      <c r="B107" s="147"/>
      <c r="C107" s="147"/>
      <c r="D107" s="147"/>
      <c r="E107" s="147"/>
      <c r="F107" s="147"/>
      <c r="G107" s="147"/>
      <c r="H107" s="147"/>
      <c r="I107" s="147"/>
    </row>
    <row r="108" spans="1:9" x14ac:dyDescent="0.2">
      <c r="A108" s="147"/>
      <c r="B108" s="147"/>
      <c r="C108" s="147"/>
      <c r="D108" s="147"/>
      <c r="E108" s="147"/>
      <c r="F108" s="147"/>
      <c r="G108" s="147"/>
      <c r="H108" s="147"/>
      <c r="I108" s="147"/>
    </row>
    <row r="109" spans="1:9" x14ac:dyDescent="0.2">
      <c r="A109" s="147"/>
      <c r="B109" s="147"/>
      <c r="C109" s="147"/>
      <c r="D109" s="147"/>
      <c r="E109" s="147"/>
      <c r="F109" s="147"/>
      <c r="G109" s="147"/>
      <c r="H109" s="147"/>
      <c r="I109" s="147"/>
    </row>
    <row r="110" spans="1:9" x14ac:dyDescent="0.2">
      <c r="A110" s="147"/>
      <c r="B110" s="147"/>
      <c r="C110" s="147"/>
      <c r="D110" s="147"/>
      <c r="E110" s="147"/>
      <c r="F110" s="147"/>
      <c r="G110" s="147"/>
      <c r="H110" s="147"/>
      <c r="I110" s="147"/>
    </row>
    <row r="111" spans="1:9" x14ac:dyDescent="0.2">
      <c r="A111" s="147"/>
      <c r="B111" s="147"/>
      <c r="C111" s="147"/>
      <c r="D111" s="147"/>
      <c r="E111" s="147"/>
      <c r="F111" s="147"/>
      <c r="G111" s="147"/>
      <c r="H111" s="147"/>
      <c r="I111" s="147"/>
    </row>
    <row r="112" spans="1:9" x14ac:dyDescent="0.2">
      <c r="A112" s="147"/>
      <c r="B112" s="147"/>
      <c r="C112" s="147"/>
      <c r="D112" s="147"/>
      <c r="E112" s="147"/>
      <c r="F112" s="147"/>
      <c r="G112" s="147"/>
      <c r="H112" s="147"/>
      <c r="I112" s="147"/>
    </row>
  </sheetData>
  <sheetProtection algorithmName="SHA-512" hashValue="+dEX06keIUe8RYE7mS36Gks1rZdeBQQ1bQrzTNVedb+qbRXb+ZZLMHPgLeqOnpYiT2XYD1m+EzxgMYu95rq5Hg==" saltValue="8k+TAbc27T59rHxvwm1YNQ==" spinCount="100000" sheet="1" selectLockedCells="1"/>
  <mergeCells count="49">
    <mergeCell ref="A64:K64"/>
    <mergeCell ref="B65:B66"/>
    <mergeCell ref="D65:D66"/>
    <mergeCell ref="E65:E66"/>
    <mergeCell ref="F65:F66"/>
    <mergeCell ref="G65:G66"/>
    <mergeCell ref="H65:H66"/>
    <mergeCell ref="A72:A73"/>
    <mergeCell ref="A74:A75"/>
    <mergeCell ref="A86:A87"/>
    <mergeCell ref="A88:A89"/>
    <mergeCell ref="C65:C66"/>
    <mergeCell ref="A1:J1"/>
    <mergeCell ref="A4:D4"/>
    <mergeCell ref="A3:B3"/>
    <mergeCell ref="D45:D46"/>
    <mergeCell ref="E45:E46"/>
    <mergeCell ref="C45:C46"/>
    <mergeCell ref="H45:H46"/>
    <mergeCell ref="F45:F46"/>
    <mergeCell ref="G45:G46"/>
    <mergeCell ref="A38:B38"/>
    <mergeCell ref="A29:A30"/>
    <mergeCell ref="C18:C20"/>
    <mergeCell ref="C29:C30"/>
    <mergeCell ref="A32:B32"/>
    <mergeCell ref="A33:B33"/>
    <mergeCell ref="A34:B34"/>
    <mergeCell ref="A17:D17"/>
    <mergeCell ref="A19:A20"/>
    <mergeCell ref="A21:B21"/>
    <mergeCell ref="A22:B22"/>
    <mergeCell ref="A23:B23"/>
    <mergeCell ref="A24:B24"/>
    <mergeCell ref="A25:B25"/>
    <mergeCell ref="A26:B26"/>
    <mergeCell ref="A27:B27"/>
    <mergeCell ref="A28:B28"/>
    <mergeCell ref="A31:B31"/>
    <mergeCell ref="A44:K44"/>
    <mergeCell ref="B45:B46"/>
    <mergeCell ref="A35:B35"/>
    <mergeCell ref="A36:B36"/>
    <mergeCell ref="A37:B37"/>
    <mergeCell ref="A39:A42"/>
    <mergeCell ref="B39:C39"/>
    <mergeCell ref="B40:C40"/>
    <mergeCell ref="B41:C41"/>
    <mergeCell ref="B42:C42"/>
  </mergeCells>
  <pageMargins left="0.70866141732283472" right="0.70866141732283472" top="0.74803149606299213" bottom="0.74803149606299213" header="0.31496062992125984" footer="0.31496062992125984"/>
  <pageSetup paperSize="9" scale="6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FD5E9-CD4F-4C1F-8C1A-A4B8DA8E5357}">
  <sheetPr codeName="Лист1">
    <tabColor rgb="FF00B050"/>
  </sheetPr>
  <dimension ref="A1:AC251"/>
  <sheetViews>
    <sheetView view="pageBreakPreview" topLeftCell="A31" zoomScaleNormal="90" zoomScaleSheetLayoutView="85" workbookViewId="0">
      <selection activeCell="P22" sqref="P22"/>
    </sheetView>
  </sheetViews>
  <sheetFormatPr defaultColWidth="7.85546875" defaultRowHeight="16.5" x14ac:dyDescent="0.2"/>
  <cols>
    <col min="1" max="1" width="2.140625" style="120" customWidth="1"/>
    <col min="2" max="2" width="49.7109375" style="137" customWidth="1"/>
    <col min="3" max="3" width="43.140625" style="138" hidden="1" customWidth="1"/>
    <col min="4" max="4" width="6.42578125" style="138" customWidth="1" collapsed="1"/>
    <col min="5" max="6" width="8.7109375" style="138" hidden="1" customWidth="1"/>
    <col min="7" max="7" width="9.7109375" style="138" hidden="1" customWidth="1"/>
    <col min="8" max="8" width="8.7109375" style="139" hidden="1" customWidth="1" collapsed="1"/>
    <col min="9" max="9" width="8.7109375" style="139" hidden="1" customWidth="1"/>
    <col min="10" max="13" width="8.7109375" style="138" hidden="1" customWidth="1"/>
    <col min="14" max="15" width="9.7109375" style="138" hidden="1" customWidth="1"/>
    <col min="16" max="16" width="10.140625" style="138" customWidth="1"/>
    <col min="17" max="17" width="10.28515625" style="138" customWidth="1"/>
    <col min="18" max="18" width="10.7109375" style="138" customWidth="1"/>
    <col min="19" max="19" width="12.5703125" customWidth="1" collapsed="1"/>
    <col min="20" max="20" width="12" hidden="1" customWidth="1"/>
    <col min="21" max="21" width="12.5703125" hidden="1" customWidth="1"/>
    <col min="22" max="23" width="13.5703125" hidden="1" customWidth="1"/>
    <col min="24" max="24" width="32.28515625" customWidth="1"/>
    <col min="25" max="25" width="13.7109375" customWidth="1"/>
    <col min="26" max="26" width="13.28515625" customWidth="1"/>
    <col min="27" max="27" width="11.85546875" customWidth="1"/>
    <col min="28" max="28" width="10.28515625" customWidth="1"/>
    <col min="29" max="29" width="26.85546875" customWidth="1"/>
  </cols>
  <sheetData>
    <row r="1" spans="1:29" ht="43.5" customHeight="1" x14ac:dyDescent="0.2">
      <c r="A1" s="49"/>
      <c r="B1" s="573"/>
      <c r="C1" s="573"/>
      <c r="D1" s="573"/>
      <c r="E1" s="573"/>
      <c r="F1" s="573"/>
      <c r="G1" s="573"/>
      <c r="H1" s="573"/>
      <c r="I1" s="29"/>
      <c r="J1" s="24"/>
      <c r="K1" s="24"/>
      <c r="L1" s="24"/>
      <c r="M1" s="24"/>
      <c r="N1" s="24"/>
      <c r="O1" s="24"/>
      <c r="P1" s="24"/>
      <c r="Q1" s="24"/>
      <c r="R1" s="24"/>
      <c r="X1" s="207"/>
      <c r="Y1" s="208"/>
      <c r="Z1" s="208"/>
      <c r="AA1" s="208"/>
      <c r="AB1" s="208"/>
      <c r="AC1" s="208"/>
    </row>
    <row r="2" spans="1:29" ht="27" customHeight="1" x14ac:dyDescent="0.3">
      <c r="A2" s="49"/>
      <c r="B2" s="574" t="s">
        <v>534</v>
      </c>
      <c r="C2" s="574"/>
      <c r="D2" s="577">
        <f>Заключение!D9</f>
        <v>0</v>
      </c>
      <c r="E2" s="578"/>
      <c r="F2" s="578"/>
      <c r="G2" s="578"/>
      <c r="H2" s="578"/>
      <c r="I2" s="578"/>
      <c r="J2" s="578"/>
      <c r="K2" s="578"/>
      <c r="L2" s="578"/>
      <c r="M2" s="578"/>
      <c r="N2" s="578"/>
      <c r="O2" s="578"/>
      <c r="P2" s="578"/>
      <c r="Q2" s="578"/>
      <c r="R2" s="578"/>
      <c r="S2" s="578"/>
      <c r="X2" s="581"/>
      <c r="Y2" s="208"/>
      <c r="Z2" s="208"/>
      <c r="AA2" s="208"/>
      <c r="AB2" s="208"/>
      <c r="AC2" s="209"/>
    </row>
    <row r="3" spans="1:29" ht="14.25" customHeight="1" x14ac:dyDescent="0.25">
      <c r="A3" s="51"/>
      <c r="B3" s="133" t="s">
        <v>535</v>
      </c>
      <c r="C3" s="212" t="s">
        <v>10</v>
      </c>
      <c r="D3" s="579">
        <f>Заключение!G17</f>
        <v>0</v>
      </c>
      <c r="E3" s="580"/>
      <c r="F3" s="580"/>
      <c r="G3" s="580"/>
      <c r="H3" s="580"/>
      <c r="I3" s="580"/>
      <c r="J3" s="580"/>
      <c r="K3" s="580"/>
      <c r="L3" s="580"/>
      <c r="M3" s="580"/>
      <c r="N3" s="580"/>
      <c r="O3" s="580"/>
      <c r="P3" s="580"/>
      <c r="Q3" s="580"/>
      <c r="R3" s="580"/>
      <c r="S3" s="580"/>
      <c r="X3" s="581"/>
      <c r="Y3" s="208"/>
      <c r="Z3" s="208"/>
      <c r="AA3" s="208"/>
      <c r="AB3" s="208"/>
      <c r="AC3" s="584"/>
    </row>
    <row r="4" spans="1:29" ht="21" customHeight="1" x14ac:dyDescent="0.25">
      <c r="A4" s="51"/>
      <c r="B4" s="133" t="s">
        <v>343</v>
      </c>
      <c r="C4" s="212">
        <f>Заявка!G28</f>
        <v>0</v>
      </c>
      <c r="D4" s="579">
        <f>Заключение!D12</f>
        <v>0</v>
      </c>
      <c r="E4" s="580"/>
      <c r="F4" s="580"/>
      <c r="G4" s="580"/>
      <c r="H4" s="580"/>
      <c r="I4" s="580"/>
      <c r="J4" s="580"/>
      <c r="K4" s="580"/>
      <c r="L4" s="580"/>
      <c r="M4" s="580"/>
      <c r="N4" s="580"/>
      <c r="O4" s="580"/>
      <c r="P4" s="580"/>
      <c r="Q4" s="580"/>
      <c r="R4" s="580"/>
      <c r="S4" s="580"/>
      <c r="X4" s="581"/>
      <c r="Y4" s="208"/>
      <c r="Z4" s="208"/>
      <c r="AA4" s="208"/>
      <c r="AB4" s="208"/>
      <c r="AC4" s="585"/>
    </row>
    <row r="5" spans="1:29" ht="48" customHeight="1" x14ac:dyDescent="0.2">
      <c r="A5" s="52"/>
      <c r="B5" s="52"/>
      <c r="C5" s="52" t="s">
        <v>9</v>
      </c>
      <c r="D5" s="50"/>
      <c r="E5" s="50"/>
      <c r="F5" s="50"/>
      <c r="G5" s="50"/>
      <c r="H5" s="50"/>
      <c r="I5" s="50"/>
      <c r="J5" s="50"/>
      <c r="K5" s="50"/>
      <c r="L5" s="50"/>
      <c r="M5" s="50"/>
      <c r="N5" s="50"/>
      <c r="O5" s="50"/>
      <c r="P5" s="50"/>
      <c r="Q5" s="50"/>
      <c r="R5" s="50"/>
      <c r="X5" s="581"/>
      <c r="Y5" s="583"/>
      <c r="Z5" s="208"/>
      <c r="AA5" s="208"/>
      <c r="AB5" s="208"/>
      <c r="AC5" s="585"/>
    </row>
    <row r="6" spans="1:29" s="56" customFormat="1" ht="24" customHeight="1" x14ac:dyDescent="0.2">
      <c r="A6" s="53"/>
      <c r="B6" s="16" t="s">
        <v>112</v>
      </c>
      <c r="C6" s="31" t="s">
        <v>21</v>
      </c>
      <c r="D6" s="188" t="s">
        <v>8</v>
      </c>
      <c r="E6" s="17"/>
      <c r="F6" s="17"/>
      <c r="G6" s="17"/>
      <c r="H6" s="17"/>
      <c r="I6" s="17"/>
      <c r="J6" s="17"/>
      <c r="K6" s="17"/>
      <c r="L6" s="17"/>
      <c r="M6" s="17"/>
      <c r="N6" s="17"/>
      <c r="O6" s="17"/>
      <c r="P6" s="188"/>
      <c r="Q6" s="188"/>
      <c r="R6" s="188"/>
      <c r="S6" s="189"/>
      <c r="T6" s="54"/>
      <c r="U6" s="54"/>
      <c r="V6" s="54"/>
      <c r="W6" s="55"/>
      <c r="X6" s="581"/>
      <c r="Y6" s="583"/>
      <c r="Z6" s="208"/>
      <c r="AA6" s="208"/>
      <c r="AB6" s="208"/>
      <c r="AC6" s="585"/>
    </row>
    <row r="7" spans="1:29" s="60" customFormat="1" ht="24" x14ac:dyDescent="0.2">
      <c r="A7" s="49"/>
      <c r="B7" s="181" t="s">
        <v>113</v>
      </c>
      <c r="C7" s="18" t="s">
        <v>22</v>
      </c>
      <c r="D7" s="188"/>
      <c r="E7" s="57">
        <v>41456</v>
      </c>
      <c r="F7" s="57">
        <v>41548</v>
      </c>
      <c r="G7" s="57">
        <v>41640</v>
      </c>
      <c r="H7" s="57">
        <v>41730</v>
      </c>
      <c r="I7" s="57">
        <v>41821</v>
      </c>
      <c r="J7" s="57">
        <v>41913</v>
      </c>
      <c r="K7" s="58">
        <v>42005</v>
      </c>
      <c r="L7" s="57">
        <v>42370</v>
      </c>
      <c r="M7" s="57">
        <v>42461</v>
      </c>
      <c r="N7" s="57">
        <v>42552</v>
      </c>
      <c r="O7" s="58">
        <v>42644</v>
      </c>
      <c r="P7" s="57">
        <v>45291</v>
      </c>
      <c r="Q7" s="19">
        <v>45657</v>
      </c>
      <c r="R7" s="19">
        <v>45748</v>
      </c>
      <c r="S7" s="186" t="s">
        <v>209</v>
      </c>
      <c r="T7" s="23" t="s">
        <v>230</v>
      </c>
      <c r="U7" s="23" t="s">
        <v>231</v>
      </c>
      <c r="V7" s="23" t="s">
        <v>232</v>
      </c>
      <c r="W7" s="59" t="s">
        <v>233</v>
      </c>
      <c r="X7" s="581"/>
      <c r="Y7" s="582"/>
      <c r="Z7" s="208"/>
      <c r="AA7" s="208"/>
      <c r="AB7" s="208"/>
      <c r="AC7" s="585"/>
    </row>
    <row r="8" spans="1:29" s="60" customFormat="1" ht="16.5" customHeight="1" x14ac:dyDescent="0.2">
      <c r="A8" s="61"/>
      <c r="B8" s="173" t="s">
        <v>114</v>
      </c>
      <c r="C8" s="173" t="s">
        <v>23</v>
      </c>
      <c r="D8" s="174"/>
      <c r="E8" s="174"/>
      <c r="F8" s="174"/>
      <c r="G8" s="174"/>
      <c r="H8" s="174"/>
      <c r="I8" s="174"/>
      <c r="J8" s="174"/>
      <c r="K8" s="174"/>
      <c r="L8" s="174"/>
      <c r="M8" s="174"/>
      <c r="N8" s="174"/>
      <c r="O8" s="174"/>
      <c r="P8" s="174"/>
      <c r="Q8" s="175"/>
      <c r="R8" s="175"/>
      <c r="S8" s="176"/>
      <c r="T8" s="62"/>
      <c r="U8" s="62"/>
      <c r="V8" s="62"/>
      <c r="W8" s="63"/>
      <c r="X8" s="581"/>
      <c r="Y8" s="582"/>
      <c r="Z8" s="208"/>
      <c r="AA8" s="208"/>
      <c r="AB8" s="208"/>
      <c r="AC8" s="585"/>
    </row>
    <row r="9" spans="1:29" s="60" customFormat="1" ht="12.75" x14ac:dyDescent="0.2">
      <c r="A9" s="49"/>
      <c r="B9" s="185" t="s">
        <v>115</v>
      </c>
      <c r="C9" s="1" t="s">
        <v>24</v>
      </c>
      <c r="D9" s="178" t="s">
        <v>0</v>
      </c>
      <c r="E9" s="3">
        <v>2745581</v>
      </c>
      <c r="F9" s="3">
        <v>2805929</v>
      </c>
      <c r="G9" s="3">
        <v>4052969</v>
      </c>
      <c r="H9" s="3">
        <v>4263049</v>
      </c>
      <c r="I9" s="3">
        <v>4474610</v>
      </c>
      <c r="J9" s="3">
        <v>5239732</v>
      </c>
      <c r="K9" s="46">
        <v>4721760</v>
      </c>
      <c r="L9" s="37"/>
      <c r="M9" s="37"/>
      <c r="N9" s="37"/>
      <c r="O9" s="48"/>
      <c r="P9" s="37"/>
      <c r="Q9" s="35"/>
      <c r="R9" s="35"/>
      <c r="S9" s="183">
        <f>IF(K9=0,"",L9/K9-1)</f>
        <v>-1</v>
      </c>
      <c r="T9" s="64" t="str">
        <f>IF(L9=0,"",M9/L9-1)</f>
        <v/>
      </c>
      <c r="U9" s="64" t="str">
        <f>IF(M9=0,"",N9/M9-1)</f>
        <v/>
      </c>
      <c r="V9" s="64" t="str">
        <f>IF(N9=0,"",O9/N9-1)</f>
        <v/>
      </c>
      <c r="W9" s="65" t="str">
        <f>IF(O9=0,"",S9/O9-1)</f>
        <v/>
      </c>
      <c r="X9" s="581"/>
      <c r="Y9" s="210"/>
      <c r="Z9" s="208"/>
      <c r="AA9" s="208"/>
      <c r="AB9" s="208"/>
      <c r="AC9" s="585"/>
    </row>
    <row r="10" spans="1:29" s="60" customFormat="1" ht="12.75" x14ac:dyDescent="0.2">
      <c r="A10" s="49"/>
      <c r="B10" s="185" t="s">
        <v>116</v>
      </c>
      <c r="C10" s="1" t="s">
        <v>25</v>
      </c>
      <c r="D10" s="178" t="s">
        <v>1</v>
      </c>
      <c r="E10" s="3">
        <v>233</v>
      </c>
      <c r="F10" s="3">
        <v>289</v>
      </c>
      <c r="G10" s="3">
        <v>8668</v>
      </c>
      <c r="H10" s="3">
        <v>14347</v>
      </c>
      <c r="I10" s="3">
        <v>15260</v>
      </c>
      <c r="J10" s="3">
        <v>15863</v>
      </c>
      <c r="K10" s="46">
        <v>17253</v>
      </c>
      <c r="L10" s="37"/>
      <c r="M10" s="37"/>
      <c r="N10" s="37"/>
      <c r="O10" s="48"/>
      <c r="P10" s="37"/>
      <c r="Q10" s="35"/>
      <c r="R10" s="35"/>
      <c r="S10" s="183">
        <f t="shared" ref="S10:S20" si="0">IF(K10=0,"",L10/K10-1)</f>
        <v>-1</v>
      </c>
      <c r="T10" s="64" t="str">
        <f t="shared" ref="T10:T20" si="1">IF(L10=0,"",M10/L10-1)</f>
        <v/>
      </c>
      <c r="U10" s="64" t="str">
        <f t="shared" ref="U10:U20" si="2">IF(M10=0,"",N10/M10-1)</f>
        <v/>
      </c>
      <c r="V10" s="64" t="str">
        <f>IF(N10=0,"",#REF!/N10-1)</f>
        <v/>
      </c>
      <c r="W10" s="65" t="str">
        <f>IF(O10=0,"",#REF!/O10-1)</f>
        <v/>
      </c>
      <c r="X10" s="581"/>
      <c r="Y10" s="208"/>
      <c r="Z10" s="208"/>
      <c r="AA10" s="208"/>
      <c r="AB10" s="208"/>
      <c r="AC10" s="585"/>
    </row>
    <row r="11" spans="1:29" s="60" customFormat="1" ht="12.75" x14ac:dyDescent="0.2">
      <c r="A11" s="49"/>
      <c r="B11" s="185" t="s">
        <v>117</v>
      </c>
      <c r="C11" s="1" t="s">
        <v>26</v>
      </c>
      <c r="D11" s="179" t="s">
        <v>2</v>
      </c>
      <c r="E11" s="15">
        <f>E12+E13+E14</f>
        <v>0</v>
      </c>
      <c r="F11" s="15">
        <f>F12+F13+F14</f>
        <v>0</v>
      </c>
      <c r="G11" s="15">
        <f>G12+G13+G14</f>
        <v>0</v>
      </c>
      <c r="H11" s="15">
        <f t="shared" ref="H11:N11" si="3">H12+H13+H14</f>
        <v>0</v>
      </c>
      <c r="I11" s="15">
        <f t="shared" si="3"/>
        <v>0</v>
      </c>
      <c r="J11" s="15">
        <f t="shared" si="3"/>
        <v>0</v>
      </c>
      <c r="K11" s="45">
        <f t="shared" si="3"/>
        <v>0</v>
      </c>
      <c r="L11" s="36">
        <f t="shared" si="3"/>
        <v>0</v>
      </c>
      <c r="M11" s="36">
        <f t="shared" si="3"/>
        <v>0</v>
      </c>
      <c r="N11" s="36">
        <f t="shared" si="3"/>
        <v>0</v>
      </c>
      <c r="O11" s="47">
        <f>O12+O13+O14</f>
        <v>0</v>
      </c>
      <c r="P11" s="177">
        <f>P12+P13+P14</f>
        <v>0</v>
      </c>
      <c r="Q11" s="177">
        <f>Q12+Q13+Q14</f>
        <v>0</v>
      </c>
      <c r="R11" s="177">
        <f>R12+R13+R14</f>
        <v>0</v>
      </c>
      <c r="S11" s="183" t="str">
        <f t="shared" si="0"/>
        <v/>
      </c>
      <c r="T11" s="64" t="str">
        <f t="shared" si="1"/>
        <v/>
      </c>
      <c r="U11" s="64" t="str">
        <f t="shared" si="2"/>
        <v/>
      </c>
      <c r="V11" s="64" t="str">
        <f>IF(N11=0,"",#REF!/N11-1)</f>
        <v/>
      </c>
      <c r="W11" s="65" t="str">
        <f>IF(O11=0,"",#REF!/O11-1)</f>
        <v/>
      </c>
      <c r="X11" s="581"/>
      <c r="Y11" s="208"/>
      <c r="Z11" s="208"/>
      <c r="AA11" s="208"/>
      <c r="AB11" s="208"/>
      <c r="AC11" s="585"/>
    </row>
    <row r="12" spans="1:29" s="60" customFormat="1" ht="12.75" x14ac:dyDescent="0.2">
      <c r="A12" s="49"/>
      <c r="B12" s="185" t="s">
        <v>201</v>
      </c>
      <c r="C12" s="1" t="s">
        <v>27</v>
      </c>
      <c r="D12" s="179" t="s">
        <v>11</v>
      </c>
      <c r="E12" s="13"/>
      <c r="F12" s="13"/>
      <c r="G12" s="13"/>
      <c r="H12" s="13"/>
      <c r="I12" s="13"/>
      <c r="J12" s="13"/>
      <c r="K12" s="66"/>
      <c r="L12" s="37"/>
      <c r="M12" s="37"/>
      <c r="N12" s="37"/>
      <c r="O12" s="48"/>
      <c r="P12" s="37"/>
      <c r="Q12" s="35"/>
      <c r="R12" s="35"/>
      <c r="S12" s="183" t="str">
        <f t="shared" si="0"/>
        <v/>
      </c>
      <c r="T12" s="64" t="str">
        <f t="shared" si="1"/>
        <v/>
      </c>
      <c r="U12" s="64" t="str">
        <f t="shared" si="2"/>
        <v/>
      </c>
      <c r="V12" s="64" t="str">
        <f>IF(N12=0,"",#REF!/N12-1)</f>
        <v/>
      </c>
      <c r="W12" s="65" t="str">
        <f>IF(O12=0,"",#REF!/O12-1)</f>
        <v/>
      </c>
      <c r="X12" s="581"/>
      <c r="Y12" s="582"/>
      <c r="Z12" s="208"/>
      <c r="AA12" s="208"/>
      <c r="AB12" s="208"/>
      <c r="AC12" s="585"/>
    </row>
    <row r="13" spans="1:29" s="60" customFormat="1" ht="12.75" x14ac:dyDescent="0.2">
      <c r="A13" s="49"/>
      <c r="B13" s="185" t="s">
        <v>118</v>
      </c>
      <c r="C13" s="1" t="s">
        <v>28</v>
      </c>
      <c r="D13" s="179" t="s">
        <v>12</v>
      </c>
      <c r="E13" s="13"/>
      <c r="F13" s="13"/>
      <c r="G13" s="13"/>
      <c r="H13" s="13"/>
      <c r="I13" s="13"/>
      <c r="J13" s="13"/>
      <c r="K13" s="66"/>
      <c r="L13" s="37"/>
      <c r="M13" s="37"/>
      <c r="N13" s="37"/>
      <c r="O13" s="48"/>
      <c r="P13" s="37"/>
      <c r="Q13" s="35"/>
      <c r="R13" s="35"/>
      <c r="S13" s="183" t="str">
        <f t="shared" si="0"/>
        <v/>
      </c>
      <c r="T13" s="64" t="str">
        <f t="shared" si="1"/>
        <v/>
      </c>
      <c r="U13" s="64" t="str">
        <f t="shared" si="2"/>
        <v/>
      </c>
      <c r="V13" s="64" t="str">
        <f>IF(N13=0,"",#REF!/N13-1)</f>
        <v/>
      </c>
      <c r="W13" s="65" t="str">
        <f>IF(O13=0,"",#REF!/O13-1)</f>
        <v/>
      </c>
      <c r="X13" s="581"/>
      <c r="Y13" s="582"/>
      <c r="Z13" s="208"/>
      <c r="AA13" s="208"/>
      <c r="AB13" s="208"/>
      <c r="AC13" s="585"/>
    </row>
    <row r="14" spans="1:29" s="60" customFormat="1" ht="12.75" x14ac:dyDescent="0.2">
      <c r="A14" s="49"/>
      <c r="B14" s="185" t="s">
        <v>119</v>
      </c>
      <c r="C14" s="1" t="s">
        <v>26</v>
      </c>
      <c r="D14" s="179" t="s">
        <v>13</v>
      </c>
      <c r="E14" s="13"/>
      <c r="F14" s="13"/>
      <c r="G14" s="13"/>
      <c r="H14" s="13"/>
      <c r="I14" s="13"/>
      <c r="J14" s="13"/>
      <c r="K14" s="66"/>
      <c r="L14" s="37"/>
      <c r="M14" s="37"/>
      <c r="N14" s="37"/>
      <c r="O14" s="48"/>
      <c r="P14" s="37"/>
      <c r="Q14" s="35"/>
      <c r="R14" s="35"/>
      <c r="S14" s="183" t="str">
        <f t="shared" si="0"/>
        <v/>
      </c>
      <c r="T14" s="64" t="str">
        <f t="shared" si="1"/>
        <v/>
      </c>
      <c r="U14" s="64" t="str">
        <f t="shared" si="2"/>
        <v/>
      </c>
      <c r="V14" s="64" t="str">
        <f>IF(N14=0,"",#REF!/N14-1)</f>
        <v/>
      </c>
      <c r="W14" s="65" t="str">
        <f>IF(O14=0,"",#REF!/O14-1)</f>
        <v/>
      </c>
      <c r="X14" s="581"/>
      <c r="Y14" s="582"/>
      <c r="Z14" s="208"/>
      <c r="AA14" s="208"/>
      <c r="AB14" s="208"/>
      <c r="AC14" s="585"/>
    </row>
    <row r="15" spans="1:29" s="60" customFormat="1" ht="12.75" x14ac:dyDescent="0.2">
      <c r="A15" s="49"/>
      <c r="B15" s="185" t="s">
        <v>120</v>
      </c>
      <c r="C15" s="1" t="s">
        <v>29</v>
      </c>
      <c r="D15" s="178">
        <v>140</v>
      </c>
      <c r="E15" s="3">
        <v>633583</v>
      </c>
      <c r="F15" s="3">
        <v>984005</v>
      </c>
      <c r="G15" s="3">
        <v>372574</v>
      </c>
      <c r="H15" s="3">
        <v>1046530</v>
      </c>
      <c r="I15" s="3">
        <v>1534204</v>
      </c>
      <c r="J15" s="3">
        <v>1775615</v>
      </c>
      <c r="K15" s="46">
        <v>1947680</v>
      </c>
      <c r="L15" s="37"/>
      <c r="M15" s="37"/>
      <c r="N15" s="37"/>
      <c r="O15" s="48"/>
      <c r="P15" s="37"/>
      <c r="Q15" s="35"/>
      <c r="R15" s="35"/>
      <c r="S15" s="183">
        <f t="shared" si="0"/>
        <v>-1</v>
      </c>
      <c r="T15" s="64" t="str">
        <f t="shared" si="1"/>
        <v/>
      </c>
      <c r="U15" s="64" t="str">
        <f t="shared" si="2"/>
        <v/>
      </c>
      <c r="V15" s="64" t="str">
        <f>IF(N15=0,"",#REF!/N15-1)</f>
        <v/>
      </c>
      <c r="W15" s="65" t="str">
        <f>IF(O15=0,"",#REF!/O15-1)</f>
        <v/>
      </c>
      <c r="X15" s="581"/>
      <c r="Y15" s="208"/>
      <c r="Z15" s="208"/>
      <c r="AA15" s="208"/>
      <c r="AB15" s="208"/>
      <c r="AC15" s="585"/>
    </row>
    <row r="16" spans="1:29" s="60" customFormat="1" ht="12.75" x14ac:dyDescent="0.2">
      <c r="A16" s="49"/>
      <c r="B16" s="185" t="s">
        <v>121</v>
      </c>
      <c r="C16" s="1" t="s">
        <v>30</v>
      </c>
      <c r="D16" s="178">
        <v>150</v>
      </c>
      <c r="E16" s="3">
        <v>168515</v>
      </c>
      <c r="F16" s="3">
        <v>175487</v>
      </c>
      <c r="G16" s="3">
        <v>178820</v>
      </c>
      <c r="H16" s="3">
        <v>178812</v>
      </c>
      <c r="I16" s="3">
        <v>171397</v>
      </c>
      <c r="J16" s="3">
        <v>256691</v>
      </c>
      <c r="K16" s="46">
        <v>290184</v>
      </c>
      <c r="L16" s="37"/>
      <c r="M16" s="37"/>
      <c r="N16" s="37"/>
      <c r="O16" s="48"/>
      <c r="P16" s="37"/>
      <c r="Q16" s="35"/>
      <c r="R16" s="35"/>
      <c r="S16" s="183">
        <f t="shared" si="0"/>
        <v>-1</v>
      </c>
      <c r="T16" s="64" t="str">
        <f t="shared" si="1"/>
        <v/>
      </c>
      <c r="U16" s="64" t="str">
        <f t="shared" si="2"/>
        <v/>
      </c>
      <c r="V16" s="64" t="str">
        <f>IF(N16=0,"",#REF!/N16-1)</f>
        <v/>
      </c>
      <c r="W16" s="65" t="str">
        <f>IF(O16=0,"",#REF!/O16-1)</f>
        <v/>
      </c>
      <c r="X16" s="581"/>
      <c r="Y16" s="208"/>
      <c r="Z16" s="208"/>
      <c r="AA16" s="208"/>
      <c r="AB16" s="208"/>
      <c r="AC16" s="585"/>
    </row>
    <row r="17" spans="1:29" s="60" customFormat="1" ht="12.75" x14ac:dyDescent="0.2">
      <c r="A17" s="49"/>
      <c r="B17" s="185" t="s">
        <v>122</v>
      </c>
      <c r="C17" s="1" t="s">
        <v>97</v>
      </c>
      <c r="D17" s="178">
        <v>160</v>
      </c>
      <c r="E17" s="3"/>
      <c r="F17" s="3"/>
      <c r="G17" s="3">
        <v>209</v>
      </c>
      <c r="H17" s="3">
        <v>545</v>
      </c>
      <c r="I17" s="3">
        <v>637</v>
      </c>
      <c r="J17" s="3">
        <v>564</v>
      </c>
      <c r="K17" s="46">
        <v>893</v>
      </c>
      <c r="L17" s="37"/>
      <c r="M17" s="37"/>
      <c r="N17" s="37"/>
      <c r="O17" s="48"/>
      <c r="P17" s="37"/>
      <c r="Q17" s="35"/>
      <c r="R17" s="35"/>
      <c r="S17" s="183">
        <f t="shared" si="0"/>
        <v>-1</v>
      </c>
      <c r="T17" s="64" t="str">
        <f t="shared" si="1"/>
        <v/>
      </c>
      <c r="U17" s="64" t="str">
        <f t="shared" si="2"/>
        <v/>
      </c>
      <c r="V17" s="64" t="str">
        <f>IF(N17=0,"",#REF!/N17-1)</f>
        <v/>
      </c>
      <c r="W17" s="65" t="str">
        <f>IF(O17=0,"",#REF!/O17-1)</f>
        <v/>
      </c>
      <c r="X17" s="581"/>
      <c r="Y17" s="208"/>
      <c r="Z17" s="208"/>
      <c r="AA17" s="208"/>
      <c r="AB17" s="208"/>
      <c r="AC17" s="585"/>
    </row>
    <row r="18" spans="1:29" s="60" customFormat="1" ht="12.75" x14ac:dyDescent="0.2">
      <c r="A18" s="49"/>
      <c r="B18" s="185" t="s">
        <v>123</v>
      </c>
      <c r="C18" s="1" t="s">
        <v>31</v>
      </c>
      <c r="D18" s="178">
        <v>170</v>
      </c>
      <c r="E18" s="3">
        <v>8643</v>
      </c>
      <c r="F18" s="3">
        <v>10195</v>
      </c>
      <c r="G18" s="3"/>
      <c r="H18" s="3"/>
      <c r="I18" s="3"/>
      <c r="J18" s="3"/>
      <c r="K18" s="46"/>
      <c r="L18" s="37"/>
      <c r="M18" s="37"/>
      <c r="N18" s="37"/>
      <c r="O18" s="48"/>
      <c r="P18" s="37"/>
      <c r="Q18" s="35"/>
      <c r="R18" s="35"/>
      <c r="S18" s="183" t="str">
        <f t="shared" si="0"/>
        <v/>
      </c>
      <c r="T18" s="64" t="str">
        <f t="shared" si="1"/>
        <v/>
      </c>
      <c r="U18" s="64" t="str">
        <f t="shared" si="2"/>
        <v/>
      </c>
      <c r="V18" s="64" t="str">
        <f>IF(N18=0,"",#REF!/N18-1)</f>
        <v/>
      </c>
      <c r="W18" s="65" t="str">
        <f>IF(O18=0,"",#REF!/O18-1)</f>
        <v/>
      </c>
      <c r="X18" s="581"/>
      <c r="Y18" s="582"/>
      <c r="Z18" s="208"/>
      <c r="AA18" s="208"/>
      <c r="AB18" s="208"/>
      <c r="AC18" s="585"/>
    </row>
    <row r="19" spans="1:29" s="60" customFormat="1" ht="12.75" x14ac:dyDescent="0.2">
      <c r="A19" s="49"/>
      <c r="B19" s="185" t="s">
        <v>124</v>
      </c>
      <c r="C19" s="1" t="s">
        <v>99</v>
      </c>
      <c r="D19" s="178">
        <v>180</v>
      </c>
      <c r="E19" s="3">
        <v>96664</v>
      </c>
      <c r="F19" s="3">
        <v>115057</v>
      </c>
      <c r="G19" s="3">
        <v>116319</v>
      </c>
      <c r="H19" s="3">
        <v>115105</v>
      </c>
      <c r="I19" s="3">
        <v>121153</v>
      </c>
      <c r="J19" s="3">
        <v>119855</v>
      </c>
      <c r="K19" s="3">
        <v>133822</v>
      </c>
      <c r="L19" s="37"/>
      <c r="M19" s="37"/>
      <c r="N19" s="37"/>
      <c r="O19" s="48"/>
      <c r="P19" s="37"/>
      <c r="Q19" s="35"/>
      <c r="R19" s="35"/>
      <c r="S19" s="183">
        <f t="shared" si="0"/>
        <v>-1</v>
      </c>
      <c r="T19" s="64" t="str">
        <f t="shared" si="1"/>
        <v/>
      </c>
      <c r="U19" s="64" t="str">
        <f t="shared" si="2"/>
        <v/>
      </c>
      <c r="V19" s="64" t="str">
        <f>IF(N19=0,"",#REF!/N19-1)</f>
        <v/>
      </c>
      <c r="W19" s="65" t="str">
        <f>IF(O19=0,"",#REF!/O19-1)</f>
        <v/>
      </c>
      <c r="X19" s="581"/>
      <c r="Y19" s="582"/>
      <c r="Z19" s="208"/>
      <c r="AA19" s="208"/>
      <c r="AB19" s="208"/>
      <c r="AC19" s="585"/>
    </row>
    <row r="20" spans="1:29" s="67" customFormat="1" ht="12.75" x14ac:dyDescent="0.2">
      <c r="A20" s="49"/>
      <c r="B20" s="180" t="s">
        <v>125</v>
      </c>
      <c r="C20" s="180" t="s">
        <v>32</v>
      </c>
      <c r="D20" s="181">
        <v>190</v>
      </c>
      <c r="E20" s="182">
        <f>E9+E10+E11+E15+E16+E17+E18+E19</f>
        <v>3653219</v>
      </c>
      <c r="F20" s="182">
        <f>F9+F10+F11+F15+F16+F17+F18+F19</f>
        <v>4090962</v>
      </c>
      <c r="G20" s="182">
        <f>G9+G10+G11+G15+G16+G17+G18+G19</f>
        <v>4729559</v>
      </c>
      <c r="H20" s="182">
        <f t="shared" ref="H20:N20" si="4">H9+H10+H11+H15+H16+H17+H18+H19</f>
        <v>5618388</v>
      </c>
      <c r="I20" s="182">
        <f t="shared" si="4"/>
        <v>6317261</v>
      </c>
      <c r="J20" s="182">
        <f t="shared" si="4"/>
        <v>7408320</v>
      </c>
      <c r="K20" s="182">
        <f t="shared" si="4"/>
        <v>7111592</v>
      </c>
      <c r="L20" s="177">
        <f t="shared" si="4"/>
        <v>0</v>
      </c>
      <c r="M20" s="177">
        <f t="shared" si="4"/>
        <v>0</v>
      </c>
      <c r="N20" s="177">
        <f t="shared" si="4"/>
        <v>0</v>
      </c>
      <c r="O20" s="177">
        <f>O9+O10+O11+O15+O16+O17+O18+O19</f>
        <v>0</v>
      </c>
      <c r="P20" s="177">
        <f>P9+P10+P11+P15+P16+P17+P18+P19</f>
        <v>0</v>
      </c>
      <c r="Q20" s="177">
        <f>Q9+Q10+Q11+Q15+Q16+Q17+Q18+Q19</f>
        <v>0</v>
      </c>
      <c r="R20" s="177">
        <f>R9+R10+R11+R15+R16+R17+R18+R19</f>
        <v>0</v>
      </c>
      <c r="S20" s="183">
        <f t="shared" si="0"/>
        <v>-1</v>
      </c>
      <c r="T20" s="64" t="str">
        <f t="shared" si="1"/>
        <v/>
      </c>
      <c r="U20" s="64" t="str">
        <f t="shared" si="2"/>
        <v/>
      </c>
      <c r="V20" s="64" t="str">
        <f>IF(N20=0,"",#REF!/N20-1)</f>
        <v/>
      </c>
      <c r="W20" s="65" t="str">
        <f>IF(O20=0,"",#REF!/O20-1)</f>
        <v/>
      </c>
      <c r="X20" s="581"/>
      <c r="Y20" s="582"/>
      <c r="Z20" s="208"/>
      <c r="AA20" s="208"/>
      <c r="AB20" s="208"/>
      <c r="AC20" s="585"/>
    </row>
    <row r="21" spans="1:29" s="60" customFormat="1" ht="15.75" customHeight="1" x14ac:dyDescent="0.2">
      <c r="A21" s="49"/>
      <c r="B21" s="173" t="s">
        <v>126</v>
      </c>
      <c r="C21" s="5" t="s">
        <v>100</v>
      </c>
      <c r="D21" s="178"/>
      <c r="E21" s="3"/>
      <c r="F21" s="3"/>
      <c r="G21" s="3"/>
      <c r="H21" s="3"/>
      <c r="I21" s="3"/>
      <c r="J21" s="46"/>
      <c r="K21" s="3"/>
      <c r="L21" s="37"/>
      <c r="M21" s="37"/>
      <c r="N21" s="37"/>
      <c r="O21" s="48"/>
      <c r="P21" s="37"/>
      <c r="Q21" s="37"/>
      <c r="R21" s="37"/>
      <c r="S21" s="68"/>
      <c r="T21" s="68"/>
      <c r="U21" s="68"/>
      <c r="V21" s="68"/>
      <c r="W21" s="69"/>
      <c r="X21" s="581"/>
      <c r="Y21" s="582"/>
      <c r="Z21" s="208"/>
      <c r="AA21" s="208"/>
      <c r="AB21" s="208"/>
      <c r="AC21" s="585"/>
    </row>
    <row r="22" spans="1:29" s="67" customFormat="1" ht="12.75" x14ac:dyDescent="0.2">
      <c r="A22" s="49"/>
      <c r="B22" s="185" t="s">
        <v>127</v>
      </c>
      <c r="C22" s="1" t="s">
        <v>33</v>
      </c>
      <c r="D22" s="181">
        <v>210</v>
      </c>
      <c r="E22" s="182">
        <f>SUM(E23:E28)</f>
        <v>969917</v>
      </c>
      <c r="F22" s="182">
        <f>SUM(F23:F28)</f>
        <v>1030593</v>
      </c>
      <c r="G22" s="182">
        <f>SUM(G23:G28)</f>
        <v>1519855</v>
      </c>
      <c r="H22" s="182">
        <f t="shared" ref="H22:N22" si="5">SUM(H23:H28)</f>
        <v>1556199</v>
      </c>
      <c r="I22" s="182">
        <f t="shared" si="5"/>
        <v>1839500</v>
      </c>
      <c r="J22" s="182">
        <f t="shared" si="5"/>
        <v>1918036</v>
      </c>
      <c r="K22" s="182">
        <f t="shared" si="5"/>
        <v>2408264</v>
      </c>
      <c r="L22" s="177">
        <f t="shared" si="5"/>
        <v>0</v>
      </c>
      <c r="M22" s="177">
        <f t="shared" si="5"/>
        <v>0</v>
      </c>
      <c r="N22" s="177">
        <f t="shared" si="5"/>
        <v>1205.1500000000001</v>
      </c>
      <c r="O22" s="177">
        <f>SUM(O23:O28)</f>
        <v>0</v>
      </c>
      <c r="P22" s="177">
        <f>SUM(P23:P28)</f>
        <v>0</v>
      </c>
      <c r="Q22" s="177">
        <f>SUM(Q23:Q28)</f>
        <v>0</v>
      </c>
      <c r="R22" s="177">
        <f>SUM(R23:R28)</f>
        <v>0</v>
      </c>
      <c r="S22" s="183">
        <f t="shared" ref="S22:S37" si="6">IF(K22=0,"",L22/K22-1)</f>
        <v>-1</v>
      </c>
      <c r="T22" s="64" t="str">
        <f t="shared" ref="T22:T37" si="7">IF(L22=0,"",M22/L22-1)</f>
        <v/>
      </c>
      <c r="U22" s="64" t="str">
        <f t="shared" ref="U22:U37" si="8">IF(M22=0,"",N22/M22-1)</f>
        <v/>
      </c>
      <c r="V22" s="64" t="e">
        <f>IF(N22=0,"",#REF!/N22-1)</f>
        <v>#REF!</v>
      </c>
      <c r="W22" s="65" t="str">
        <f>IF(O22=0,"",#REF!/O22-1)</f>
        <v/>
      </c>
      <c r="X22" s="581"/>
      <c r="Y22" s="582"/>
      <c r="Z22" s="208"/>
      <c r="AA22" s="208"/>
      <c r="AB22" s="208"/>
      <c r="AC22" s="585"/>
    </row>
    <row r="23" spans="1:29" s="60" customFormat="1" ht="12.75" x14ac:dyDescent="0.2">
      <c r="A23" s="49"/>
      <c r="B23" s="185" t="s">
        <v>128</v>
      </c>
      <c r="C23" s="1" t="s">
        <v>34</v>
      </c>
      <c r="D23" s="178">
        <v>211</v>
      </c>
      <c r="E23" s="70">
        <v>52490</v>
      </c>
      <c r="F23" s="70">
        <v>68804</v>
      </c>
      <c r="G23" s="70">
        <v>156502</v>
      </c>
      <c r="H23" s="70">
        <v>106002</v>
      </c>
      <c r="I23" s="70">
        <v>125298</v>
      </c>
      <c r="J23" s="71">
        <v>151958</v>
      </c>
      <c r="K23" s="70">
        <v>182690</v>
      </c>
      <c r="L23" s="37"/>
      <c r="M23" s="37"/>
      <c r="N23" s="37">
        <v>1205.1500000000001</v>
      </c>
      <c r="O23" s="48"/>
      <c r="P23" s="37"/>
      <c r="Q23" s="35"/>
      <c r="R23" s="35"/>
      <c r="S23" s="183">
        <f t="shared" si="6"/>
        <v>-1</v>
      </c>
      <c r="T23" s="64" t="str">
        <f t="shared" si="7"/>
        <v/>
      </c>
      <c r="U23" s="64" t="str">
        <f t="shared" si="8"/>
        <v/>
      </c>
      <c r="V23" s="64" t="e">
        <f>IF(N23=0,"",#REF!/N23-1)</f>
        <v>#REF!</v>
      </c>
      <c r="W23" s="65" t="str">
        <f>IF(O23=0,"",#REF!/O23-1)</f>
        <v/>
      </c>
      <c r="X23" s="581"/>
      <c r="Y23" s="582"/>
      <c r="Z23" s="208"/>
      <c r="AA23" s="208"/>
      <c r="AB23" s="208"/>
      <c r="AC23" s="585"/>
    </row>
    <row r="24" spans="1:29" s="60" customFormat="1" ht="12.75" x14ac:dyDescent="0.2">
      <c r="A24" s="49"/>
      <c r="B24" s="185" t="s">
        <v>129</v>
      </c>
      <c r="C24" s="1" t="s">
        <v>35</v>
      </c>
      <c r="D24" s="178">
        <v>212</v>
      </c>
      <c r="E24" s="70"/>
      <c r="F24" s="70"/>
      <c r="G24" s="70"/>
      <c r="H24" s="70"/>
      <c r="I24" s="70"/>
      <c r="J24" s="71"/>
      <c r="K24" s="70"/>
      <c r="L24" s="37"/>
      <c r="M24" s="37"/>
      <c r="N24" s="37"/>
      <c r="O24" s="48"/>
      <c r="P24" s="37"/>
      <c r="Q24" s="35"/>
      <c r="R24" s="35"/>
      <c r="S24" s="183" t="str">
        <f t="shared" si="6"/>
        <v/>
      </c>
      <c r="T24" s="64" t="str">
        <f t="shared" si="7"/>
        <v/>
      </c>
      <c r="U24" s="64" t="str">
        <f t="shared" si="8"/>
        <v/>
      </c>
      <c r="V24" s="64" t="str">
        <f>IF(N24=0,"",#REF!/N24-1)</f>
        <v/>
      </c>
      <c r="W24" s="65" t="str">
        <f>IF(O24=0,"",#REF!/O24-1)</f>
        <v/>
      </c>
      <c r="X24" s="581"/>
      <c r="Y24" s="208"/>
      <c r="Z24" s="208"/>
      <c r="AA24" s="208"/>
      <c r="AB24" s="208"/>
      <c r="AC24" s="585"/>
    </row>
    <row r="25" spans="1:29" s="60" customFormat="1" ht="15.75" customHeight="1" x14ac:dyDescent="0.2">
      <c r="A25" s="49"/>
      <c r="B25" s="185" t="s">
        <v>228</v>
      </c>
      <c r="C25" s="1" t="s">
        <v>36</v>
      </c>
      <c r="D25" s="178">
        <v>213</v>
      </c>
      <c r="E25" s="70">
        <v>3059</v>
      </c>
      <c r="F25" s="70">
        <v>1487</v>
      </c>
      <c r="G25" s="70"/>
      <c r="H25" s="70"/>
      <c r="I25" s="70">
        <v>1740</v>
      </c>
      <c r="J25" s="71">
        <v>4003</v>
      </c>
      <c r="K25" s="70">
        <v>1126</v>
      </c>
      <c r="L25" s="37"/>
      <c r="M25" s="37"/>
      <c r="N25" s="37"/>
      <c r="O25" s="48"/>
      <c r="P25" s="37"/>
      <c r="Q25" s="35"/>
      <c r="R25" s="35"/>
      <c r="S25" s="183">
        <f t="shared" si="6"/>
        <v>-1</v>
      </c>
      <c r="T25" s="64" t="str">
        <f t="shared" si="7"/>
        <v/>
      </c>
      <c r="U25" s="64" t="str">
        <f t="shared" si="8"/>
        <v/>
      </c>
      <c r="V25" s="64" t="str">
        <f>IF(N25=0,"",#REF!/N25-1)</f>
        <v/>
      </c>
      <c r="W25" s="65" t="str">
        <f>IF(O25=0,"",#REF!/O25-1)</f>
        <v/>
      </c>
      <c r="X25" s="581"/>
      <c r="Y25" s="582"/>
      <c r="Z25" s="208"/>
      <c r="AA25" s="208"/>
      <c r="AB25" s="208"/>
      <c r="AC25" s="585"/>
    </row>
    <row r="26" spans="1:29" s="60" customFormat="1" ht="12.75" x14ac:dyDescent="0.2">
      <c r="A26" s="49"/>
      <c r="B26" s="185" t="s">
        <v>130</v>
      </c>
      <c r="C26" s="1" t="s">
        <v>37</v>
      </c>
      <c r="D26" s="178">
        <v>214</v>
      </c>
      <c r="E26" s="70">
        <v>914368</v>
      </c>
      <c r="F26" s="70">
        <v>960302</v>
      </c>
      <c r="G26" s="70">
        <v>1363353</v>
      </c>
      <c r="H26" s="70">
        <v>1450197</v>
      </c>
      <c r="I26" s="70">
        <v>1712462</v>
      </c>
      <c r="J26" s="71">
        <v>1762075</v>
      </c>
      <c r="K26" s="70">
        <v>2224448</v>
      </c>
      <c r="L26" s="37"/>
      <c r="M26" s="37"/>
      <c r="N26" s="37"/>
      <c r="O26" s="48"/>
      <c r="P26" s="37"/>
      <c r="Q26" s="35"/>
      <c r="R26" s="35"/>
      <c r="S26" s="183">
        <f t="shared" si="6"/>
        <v>-1</v>
      </c>
      <c r="T26" s="64" t="str">
        <f t="shared" si="7"/>
        <v/>
      </c>
      <c r="U26" s="64" t="str">
        <f t="shared" si="8"/>
        <v/>
      </c>
      <c r="V26" s="64" t="str">
        <f>IF(N26=0,"",#REF!/N26-1)</f>
        <v/>
      </c>
      <c r="W26" s="65" t="str">
        <f>IF(O26=0,"",#REF!/O26-1)</f>
        <v/>
      </c>
      <c r="X26" s="581"/>
      <c r="Y26" s="582"/>
      <c r="Z26" s="208"/>
      <c r="AA26" s="208"/>
      <c r="AB26" s="208"/>
      <c r="AC26" s="585"/>
    </row>
    <row r="27" spans="1:29" s="60" customFormat="1" ht="12.75" x14ac:dyDescent="0.2">
      <c r="A27" s="49"/>
      <c r="B27" s="185" t="s">
        <v>131</v>
      </c>
      <c r="C27" s="1" t="s">
        <v>38</v>
      </c>
      <c r="D27" s="178">
        <v>215</v>
      </c>
      <c r="E27" s="70"/>
      <c r="F27" s="70"/>
      <c r="G27" s="70"/>
      <c r="H27" s="70"/>
      <c r="I27" s="70"/>
      <c r="J27" s="71"/>
      <c r="K27" s="70"/>
      <c r="L27" s="37"/>
      <c r="M27" s="37"/>
      <c r="N27" s="37"/>
      <c r="O27" s="48"/>
      <c r="P27" s="37"/>
      <c r="Q27" s="35"/>
      <c r="R27" s="35"/>
      <c r="S27" s="183" t="str">
        <f t="shared" si="6"/>
        <v/>
      </c>
      <c r="T27" s="64" t="str">
        <f t="shared" si="7"/>
        <v/>
      </c>
      <c r="U27" s="64" t="str">
        <f t="shared" si="8"/>
        <v/>
      </c>
      <c r="V27" s="64" t="str">
        <f>IF(N27=0,"",#REF!/N27-1)</f>
        <v/>
      </c>
      <c r="W27" s="65" t="str">
        <f>IF(O27=0,"",#REF!/O27-1)</f>
        <v/>
      </c>
      <c r="X27" s="581"/>
      <c r="Y27" s="208"/>
      <c r="Z27" s="208"/>
      <c r="AA27" s="208"/>
      <c r="AB27" s="208"/>
      <c r="AC27" s="585"/>
    </row>
    <row r="28" spans="1:29" s="60" customFormat="1" ht="12.75" x14ac:dyDescent="0.2">
      <c r="A28" s="49"/>
      <c r="B28" s="185" t="s">
        <v>132</v>
      </c>
      <c r="C28" s="1" t="s">
        <v>39</v>
      </c>
      <c r="D28" s="178">
        <v>216</v>
      </c>
      <c r="E28" s="70"/>
      <c r="F28" s="70"/>
      <c r="G28" s="70"/>
      <c r="H28" s="70"/>
      <c r="I28" s="70"/>
      <c r="J28" s="70"/>
      <c r="K28" s="70"/>
      <c r="L28" s="37"/>
      <c r="M28" s="37"/>
      <c r="N28" s="37"/>
      <c r="O28" s="48"/>
      <c r="P28" s="37"/>
      <c r="Q28" s="35"/>
      <c r="R28" s="35"/>
      <c r="S28" s="183" t="str">
        <f t="shared" si="6"/>
        <v/>
      </c>
      <c r="T28" s="64" t="str">
        <f t="shared" si="7"/>
        <v/>
      </c>
      <c r="U28" s="64" t="str">
        <f t="shared" si="8"/>
        <v/>
      </c>
      <c r="V28" s="64" t="str">
        <f>IF(N28=0,"",#REF!/N28-1)</f>
        <v/>
      </c>
      <c r="W28" s="65" t="str">
        <f>IF(O28=0,"",#REF!/O28-1)</f>
        <v/>
      </c>
      <c r="X28" s="581"/>
      <c r="Y28" s="582"/>
      <c r="Z28" s="208"/>
      <c r="AA28" s="208"/>
      <c r="AB28" s="208"/>
      <c r="AC28" s="585"/>
    </row>
    <row r="29" spans="1:29" s="60" customFormat="1" ht="12.75" x14ac:dyDescent="0.2">
      <c r="A29" s="49"/>
      <c r="B29" s="185" t="s">
        <v>133</v>
      </c>
      <c r="C29" s="1" t="s">
        <v>40</v>
      </c>
      <c r="D29" s="178">
        <v>220</v>
      </c>
      <c r="E29" s="70">
        <v>31</v>
      </c>
      <c r="F29" s="70">
        <v>14</v>
      </c>
      <c r="G29" s="70"/>
      <c r="H29" s="70"/>
      <c r="I29" s="70"/>
      <c r="J29" s="70"/>
      <c r="K29" s="70">
        <v>1800000</v>
      </c>
      <c r="L29" s="37"/>
      <c r="M29" s="37"/>
      <c r="N29" s="37"/>
      <c r="O29" s="37"/>
      <c r="P29" s="37"/>
      <c r="Q29" s="35"/>
      <c r="R29" s="35"/>
      <c r="S29" s="183">
        <f t="shared" si="6"/>
        <v>-1</v>
      </c>
      <c r="T29" s="64" t="str">
        <f t="shared" si="7"/>
        <v/>
      </c>
      <c r="U29" s="64" t="str">
        <f t="shared" si="8"/>
        <v/>
      </c>
      <c r="V29" s="64" t="str">
        <f>IF(N29=0,"",#REF!/N29-1)</f>
        <v/>
      </c>
      <c r="W29" s="65" t="str">
        <f>IF(O29=0,"",#REF!/O29-1)</f>
        <v/>
      </c>
      <c r="X29" s="581"/>
      <c r="Y29" s="582"/>
      <c r="Z29" s="208"/>
      <c r="AA29" s="208"/>
      <c r="AB29" s="208"/>
      <c r="AC29" s="585"/>
    </row>
    <row r="30" spans="1:29" s="60" customFormat="1" ht="12.75" x14ac:dyDescent="0.2">
      <c r="A30" s="49"/>
      <c r="B30" s="185" t="s">
        <v>134</v>
      </c>
      <c r="C30" s="1" t="s">
        <v>101</v>
      </c>
      <c r="D30" s="178">
        <v>230</v>
      </c>
      <c r="E30" s="70">
        <v>30302</v>
      </c>
      <c r="F30" s="70">
        <v>37111</v>
      </c>
      <c r="G30" s="70">
        <v>378453</v>
      </c>
      <c r="H30" s="70">
        <v>145310</v>
      </c>
      <c r="I30" s="70">
        <v>90111</v>
      </c>
      <c r="J30" s="70">
        <v>106565</v>
      </c>
      <c r="K30" s="70">
        <v>62510</v>
      </c>
      <c r="L30" s="37"/>
      <c r="M30" s="37"/>
      <c r="N30" s="37">
        <v>6448.04</v>
      </c>
      <c r="O30" s="37"/>
      <c r="P30" s="37"/>
      <c r="Q30" s="35"/>
      <c r="R30" s="35"/>
      <c r="S30" s="183">
        <f t="shared" si="6"/>
        <v>-1</v>
      </c>
      <c r="T30" s="64" t="str">
        <f t="shared" si="7"/>
        <v/>
      </c>
      <c r="U30" s="64" t="str">
        <f t="shared" si="8"/>
        <v/>
      </c>
      <c r="V30" s="64" t="e">
        <f>IF(N30=0,"",#REF!/N30-1)</f>
        <v>#REF!</v>
      </c>
      <c r="W30" s="65" t="str">
        <f>IF(O30=0,"",#REF!/O30-1)</f>
        <v/>
      </c>
      <c r="X30" s="581"/>
      <c r="Y30" s="582"/>
      <c r="Z30" s="208"/>
      <c r="AA30" s="208"/>
      <c r="AB30" s="208"/>
      <c r="AC30" s="585"/>
    </row>
    <row r="31" spans="1:29" s="60" customFormat="1" ht="24" x14ac:dyDescent="0.2">
      <c r="A31" s="49"/>
      <c r="B31" s="185" t="s">
        <v>135</v>
      </c>
      <c r="C31" s="1" t="s">
        <v>41</v>
      </c>
      <c r="D31" s="178">
        <v>240</v>
      </c>
      <c r="E31" s="70">
        <v>79419</v>
      </c>
      <c r="F31" s="70">
        <v>45728</v>
      </c>
      <c r="G31" s="70">
        <v>108176</v>
      </c>
      <c r="H31" s="70">
        <v>97426</v>
      </c>
      <c r="I31" s="70">
        <v>101304</v>
      </c>
      <c r="J31" s="70">
        <v>144734</v>
      </c>
      <c r="K31" s="70">
        <v>329275</v>
      </c>
      <c r="L31" s="37"/>
      <c r="M31" s="37"/>
      <c r="N31" s="37">
        <v>1213.32</v>
      </c>
      <c r="O31" s="37"/>
      <c r="P31" s="37"/>
      <c r="Q31" s="35"/>
      <c r="R31" s="35"/>
      <c r="S31" s="183">
        <f t="shared" si="6"/>
        <v>-1</v>
      </c>
      <c r="T31" s="64" t="str">
        <f t="shared" si="7"/>
        <v/>
      </c>
      <c r="U31" s="64" t="str">
        <f t="shared" si="8"/>
        <v/>
      </c>
      <c r="V31" s="64" t="e">
        <f>IF(N31=0,"",#REF!/N31-1)</f>
        <v>#REF!</v>
      </c>
      <c r="W31" s="65" t="str">
        <f>IF(O31=0,"",#REF!/O31-1)</f>
        <v/>
      </c>
      <c r="X31" s="581"/>
      <c r="Y31" s="582"/>
      <c r="Z31" s="208"/>
      <c r="AA31" s="208"/>
      <c r="AB31" s="208"/>
      <c r="AC31" s="585"/>
    </row>
    <row r="32" spans="1:29" s="60" customFormat="1" ht="12.75" x14ac:dyDescent="0.2">
      <c r="A32" s="49"/>
      <c r="B32" s="185" t="s">
        <v>136</v>
      </c>
      <c r="C32" s="1" t="s">
        <v>42</v>
      </c>
      <c r="D32" s="178">
        <v>250</v>
      </c>
      <c r="E32" s="70">
        <v>713743</v>
      </c>
      <c r="F32" s="70">
        <v>939024</v>
      </c>
      <c r="G32" s="70">
        <v>1257212</v>
      </c>
      <c r="H32" s="70">
        <v>1234968</v>
      </c>
      <c r="I32" s="70">
        <v>1951969</v>
      </c>
      <c r="J32" s="70">
        <v>1364359</v>
      </c>
      <c r="K32" s="70">
        <v>1639839</v>
      </c>
      <c r="L32" s="37"/>
      <c r="M32" s="37"/>
      <c r="N32" s="37">
        <v>5148.6400000000003</v>
      </c>
      <c r="O32" s="37"/>
      <c r="P32" s="37"/>
      <c r="Q32" s="35"/>
      <c r="R32" s="35"/>
      <c r="S32" s="183">
        <f t="shared" si="6"/>
        <v>-1</v>
      </c>
      <c r="T32" s="64" t="str">
        <f t="shared" si="7"/>
        <v/>
      </c>
      <c r="U32" s="64" t="str">
        <f t="shared" si="8"/>
        <v/>
      </c>
      <c r="V32" s="64" t="e">
        <f>IF(N32=0,"",#REF!/N32-1)</f>
        <v>#REF!</v>
      </c>
      <c r="W32" s="65" t="str">
        <f>IF(O32=0,"",#REF!/O32-1)</f>
        <v/>
      </c>
      <c r="X32" s="581"/>
      <c r="Y32" s="582"/>
      <c r="Z32" s="208"/>
      <c r="AA32" s="208"/>
      <c r="AB32" s="208"/>
      <c r="AC32" s="585"/>
    </row>
    <row r="33" spans="1:29" s="60" customFormat="1" ht="12.75" x14ac:dyDescent="0.2">
      <c r="A33" s="49"/>
      <c r="B33" s="185" t="s">
        <v>137</v>
      </c>
      <c r="C33" s="1" t="s">
        <v>43</v>
      </c>
      <c r="D33" s="178">
        <v>260</v>
      </c>
      <c r="E33" s="70">
        <v>1120</v>
      </c>
      <c r="F33" s="70">
        <v>1320</v>
      </c>
      <c r="G33" s="70">
        <v>1320</v>
      </c>
      <c r="H33" s="70">
        <v>1320</v>
      </c>
      <c r="I33" s="70">
        <v>1320</v>
      </c>
      <c r="J33" s="70">
        <v>1320</v>
      </c>
      <c r="K33" s="70">
        <v>1322</v>
      </c>
      <c r="L33" s="37"/>
      <c r="M33" s="37"/>
      <c r="N33" s="37"/>
      <c r="O33" s="37"/>
      <c r="P33" s="37"/>
      <c r="Q33" s="35"/>
      <c r="R33" s="35"/>
      <c r="S33" s="183">
        <f t="shared" si="6"/>
        <v>-1</v>
      </c>
      <c r="T33" s="64" t="str">
        <f t="shared" si="7"/>
        <v/>
      </c>
      <c r="U33" s="64" t="str">
        <f t="shared" si="8"/>
        <v/>
      </c>
      <c r="V33" s="64" t="str">
        <f>IF(N33=0,"",#REF!/N33-1)</f>
        <v/>
      </c>
      <c r="W33" s="65" t="str">
        <f>IF(O33=0,"",#REF!/O33-1)</f>
        <v/>
      </c>
      <c r="X33" s="581"/>
      <c r="Y33" s="582"/>
      <c r="Z33" s="208"/>
      <c r="AA33" s="208"/>
      <c r="AB33" s="208"/>
      <c r="AC33" s="585"/>
    </row>
    <row r="34" spans="1:29" s="60" customFormat="1" ht="12.75" x14ac:dyDescent="0.2">
      <c r="A34" s="49"/>
      <c r="B34" s="185" t="s">
        <v>138</v>
      </c>
      <c r="C34" s="1" t="s">
        <v>44</v>
      </c>
      <c r="D34" s="178">
        <v>270</v>
      </c>
      <c r="E34" s="70">
        <v>173776</v>
      </c>
      <c r="F34" s="70">
        <v>76695</v>
      </c>
      <c r="G34" s="70">
        <v>211672</v>
      </c>
      <c r="H34" s="70">
        <v>347162</v>
      </c>
      <c r="I34" s="70">
        <v>142714</v>
      </c>
      <c r="J34" s="70">
        <v>111972</v>
      </c>
      <c r="K34" s="70">
        <v>225069</v>
      </c>
      <c r="L34" s="37"/>
      <c r="M34" s="37"/>
      <c r="N34" s="37">
        <v>170.45</v>
      </c>
      <c r="O34" s="37"/>
      <c r="P34" s="37"/>
      <c r="Q34" s="35"/>
      <c r="R34" s="35"/>
      <c r="S34" s="183">
        <f t="shared" si="6"/>
        <v>-1</v>
      </c>
      <c r="T34" s="64" t="str">
        <f t="shared" si="7"/>
        <v/>
      </c>
      <c r="U34" s="64" t="str">
        <f t="shared" si="8"/>
        <v/>
      </c>
      <c r="V34" s="64" t="e">
        <f>IF(N34=0,"",#REF!/N34-1)</f>
        <v>#REF!</v>
      </c>
      <c r="W34" s="65" t="str">
        <f>IF(O34=0,"",#REF!/O34-1)</f>
        <v/>
      </c>
      <c r="X34" s="581"/>
      <c r="Y34" s="582"/>
      <c r="Z34" s="208"/>
      <c r="AA34" s="208"/>
      <c r="AB34" s="208"/>
      <c r="AC34" s="585"/>
    </row>
    <row r="35" spans="1:29" s="60" customFormat="1" ht="15" x14ac:dyDescent="0.2">
      <c r="A35" s="49"/>
      <c r="B35" s="185" t="s">
        <v>139</v>
      </c>
      <c r="C35" s="1" t="s">
        <v>45</v>
      </c>
      <c r="D35" s="178">
        <v>280</v>
      </c>
      <c r="E35" s="72"/>
      <c r="F35" s="72"/>
      <c r="G35" s="72"/>
      <c r="H35" s="72"/>
      <c r="I35" s="72"/>
      <c r="J35" s="70"/>
      <c r="K35" s="70"/>
      <c r="L35" s="37"/>
      <c r="M35" s="37"/>
      <c r="N35" s="37"/>
      <c r="O35" s="37"/>
      <c r="P35" s="37"/>
      <c r="Q35" s="35"/>
      <c r="R35" s="35"/>
      <c r="S35" s="183" t="str">
        <f t="shared" si="6"/>
        <v/>
      </c>
      <c r="T35" s="64" t="str">
        <f t="shared" si="7"/>
        <v/>
      </c>
      <c r="U35" s="64" t="str">
        <f t="shared" si="8"/>
        <v/>
      </c>
      <c r="V35" s="64" t="str">
        <f>IF(N35=0,"",#REF!/N35-1)</f>
        <v/>
      </c>
      <c r="W35" s="65" t="str">
        <f>IF(O35=0,"",#REF!/O35-1)</f>
        <v/>
      </c>
      <c r="X35" s="581"/>
      <c r="Y35" s="582"/>
      <c r="Z35" s="208"/>
      <c r="AA35" s="208"/>
      <c r="AB35" s="208"/>
      <c r="AC35" s="585"/>
    </row>
    <row r="36" spans="1:29" s="67" customFormat="1" ht="12.75" x14ac:dyDescent="0.2">
      <c r="A36" s="49"/>
      <c r="B36" s="180" t="s">
        <v>140</v>
      </c>
      <c r="C36" s="180" t="s">
        <v>46</v>
      </c>
      <c r="D36" s="181">
        <v>290</v>
      </c>
      <c r="E36" s="182">
        <f>SUM(E22,E29:E35)</f>
        <v>1968308</v>
      </c>
      <c r="F36" s="182">
        <f>SUM(F22,F29:F35)</f>
        <v>2130485</v>
      </c>
      <c r="G36" s="182">
        <f>SUM(G22,G29:G35)</f>
        <v>3476688</v>
      </c>
      <c r="H36" s="182">
        <f t="shared" ref="H36:N36" si="9">SUM(H22,H29:H35)</f>
        <v>3382385</v>
      </c>
      <c r="I36" s="182">
        <f t="shared" si="9"/>
        <v>4126918</v>
      </c>
      <c r="J36" s="182">
        <f t="shared" si="9"/>
        <v>3646986</v>
      </c>
      <c r="K36" s="182">
        <f t="shared" si="9"/>
        <v>6466279</v>
      </c>
      <c r="L36" s="177">
        <f t="shared" si="9"/>
        <v>0</v>
      </c>
      <c r="M36" s="177">
        <f t="shared" si="9"/>
        <v>0</v>
      </c>
      <c r="N36" s="177">
        <f t="shared" si="9"/>
        <v>14185.600000000002</v>
      </c>
      <c r="O36" s="177">
        <f>SUM(O22,O29:O35)</f>
        <v>0</v>
      </c>
      <c r="P36" s="177">
        <f>SUM(P22,P29:P35)</f>
        <v>0</v>
      </c>
      <c r="Q36" s="177">
        <f>SUM(Q22,Q29:Q35)</f>
        <v>0</v>
      </c>
      <c r="R36" s="177">
        <f>SUM(R22,R29:R35)</f>
        <v>0</v>
      </c>
      <c r="S36" s="183">
        <f t="shared" si="6"/>
        <v>-1</v>
      </c>
      <c r="T36" s="64" t="str">
        <f t="shared" si="7"/>
        <v/>
      </c>
      <c r="U36" s="64" t="str">
        <f t="shared" si="8"/>
        <v/>
      </c>
      <c r="V36" s="64" t="e">
        <f>IF(N36=0,"",#REF!/N36-1)</f>
        <v>#REF!</v>
      </c>
      <c r="W36" s="65" t="str">
        <f>IF(O36=0,"",#REF!/O36-1)</f>
        <v/>
      </c>
      <c r="X36" s="581"/>
      <c r="Y36" s="582"/>
      <c r="Z36" s="208"/>
      <c r="AA36" s="208"/>
      <c r="AB36" s="208"/>
      <c r="AC36" s="585"/>
    </row>
    <row r="37" spans="1:29" s="60" customFormat="1" ht="41.25" customHeight="1" x14ac:dyDescent="0.2">
      <c r="A37" s="73"/>
      <c r="B37" s="6" t="s">
        <v>141</v>
      </c>
      <c r="C37" s="6" t="s">
        <v>47</v>
      </c>
      <c r="D37" s="7">
        <v>300</v>
      </c>
      <c r="E37" s="26">
        <f>E20+E36</f>
        <v>5621527</v>
      </c>
      <c r="F37" s="26">
        <f>F20+F36</f>
        <v>6221447</v>
      </c>
      <c r="G37" s="26">
        <f>G20+G36</f>
        <v>8206247</v>
      </c>
      <c r="H37" s="26">
        <f t="shared" ref="H37:N37" si="10">H20+H36</f>
        <v>9000773</v>
      </c>
      <c r="I37" s="26">
        <f t="shared" si="10"/>
        <v>10444179</v>
      </c>
      <c r="J37" s="26">
        <f t="shared" si="10"/>
        <v>11055306</v>
      </c>
      <c r="K37" s="26">
        <f t="shared" si="10"/>
        <v>13577871</v>
      </c>
      <c r="L37" s="38">
        <f t="shared" si="10"/>
        <v>0</v>
      </c>
      <c r="M37" s="38">
        <f t="shared" si="10"/>
        <v>0</v>
      </c>
      <c r="N37" s="38">
        <f t="shared" si="10"/>
        <v>14185.600000000002</v>
      </c>
      <c r="O37" s="38">
        <f>O20+O36</f>
        <v>0</v>
      </c>
      <c r="P37" s="38">
        <f>P20+P36</f>
        <v>0</v>
      </c>
      <c r="Q37" s="38">
        <f>Q20+Q36</f>
        <v>0</v>
      </c>
      <c r="R37" s="38">
        <f>R20+R36</f>
        <v>0</v>
      </c>
      <c r="S37" s="74">
        <f t="shared" si="6"/>
        <v>-1</v>
      </c>
      <c r="T37" s="74" t="str">
        <f t="shared" si="7"/>
        <v/>
      </c>
      <c r="U37" s="74" t="str">
        <f t="shared" si="8"/>
        <v/>
      </c>
      <c r="V37" s="74" t="e">
        <f>IF(N37=0,"",#REF!/N37-1)</f>
        <v>#REF!</v>
      </c>
      <c r="W37" s="75" t="str">
        <f>IF(O37=0,"",#REF!/O37-1)</f>
        <v/>
      </c>
      <c r="X37" s="211"/>
      <c r="Y37" s="208"/>
      <c r="Z37" s="208"/>
      <c r="AA37" s="208"/>
      <c r="AB37" s="208"/>
      <c r="AC37" s="585"/>
    </row>
    <row r="38" spans="1:29" s="60" customFormat="1" ht="38.25" customHeight="1" x14ac:dyDescent="0.2">
      <c r="A38" s="76"/>
      <c r="B38" s="20"/>
      <c r="C38" s="21"/>
      <c r="D38" s="20"/>
      <c r="E38" s="30"/>
      <c r="F38" s="30"/>
      <c r="G38" s="30"/>
      <c r="H38" s="30"/>
      <c r="I38" s="30"/>
      <c r="J38" s="20"/>
      <c r="K38" s="20"/>
      <c r="L38" s="20"/>
      <c r="M38" s="20"/>
      <c r="N38" s="20"/>
      <c r="O38" s="20"/>
      <c r="P38" s="20"/>
      <c r="Q38" s="20"/>
      <c r="R38" s="20"/>
      <c r="S38" s="62"/>
      <c r="T38" s="62"/>
      <c r="U38" s="62"/>
      <c r="V38" s="62"/>
      <c r="W38" s="63"/>
      <c r="X38" s="581"/>
      <c r="Y38" s="208"/>
      <c r="Z38" s="208"/>
      <c r="AA38" s="208"/>
      <c r="AB38" s="208"/>
      <c r="AC38" s="585"/>
    </row>
    <row r="39" spans="1:29" s="60" customFormat="1" ht="10.5" hidden="1" customHeight="1" x14ac:dyDescent="0.2">
      <c r="A39" s="76"/>
      <c r="B39" s="27"/>
      <c r="C39" s="32"/>
      <c r="D39" s="22"/>
      <c r="E39" s="3"/>
      <c r="F39" s="3"/>
      <c r="G39" s="3"/>
      <c r="H39" s="3"/>
      <c r="I39" s="3"/>
      <c r="J39" s="22"/>
      <c r="K39" s="22"/>
      <c r="L39" s="22"/>
      <c r="M39" s="22"/>
      <c r="N39" s="22"/>
      <c r="O39" s="22"/>
      <c r="P39" s="22"/>
      <c r="Q39" s="22"/>
      <c r="R39" s="22"/>
      <c r="S39" s="62"/>
      <c r="T39" s="62"/>
      <c r="U39" s="62"/>
      <c r="V39" s="62"/>
      <c r="W39" s="63"/>
      <c r="X39" s="581"/>
      <c r="Y39" s="208"/>
      <c r="Z39" s="208"/>
      <c r="AA39" s="208"/>
      <c r="AB39" s="208"/>
      <c r="AC39" s="585"/>
    </row>
    <row r="40" spans="1:29" s="56" customFormat="1" ht="24" x14ac:dyDescent="0.2">
      <c r="A40" s="77"/>
      <c r="B40" s="188" t="s">
        <v>112</v>
      </c>
      <c r="C40" s="188" t="s">
        <v>21</v>
      </c>
      <c r="D40" s="188" t="s">
        <v>8</v>
      </c>
      <c r="E40" s="188"/>
      <c r="F40" s="188"/>
      <c r="G40" s="188"/>
      <c r="H40" s="188"/>
      <c r="I40" s="188"/>
      <c r="J40" s="188"/>
      <c r="K40" s="188"/>
      <c r="L40" s="188"/>
      <c r="M40" s="188"/>
      <c r="N40" s="188"/>
      <c r="O40" s="188"/>
      <c r="P40" s="188"/>
      <c r="Q40" s="188"/>
      <c r="R40" s="188"/>
      <c r="S40" s="189"/>
      <c r="T40" s="54"/>
      <c r="U40" s="54"/>
      <c r="V40" s="54"/>
      <c r="W40" s="55"/>
      <c r="X40" s="581"/>
      <c r="Y40" s="208"/>
      <c r="Z40" s="208"/>
      <c r="AA40" s="208"/>
      <c r="AB40" s="208"/>
      <c r="AC40" s="585"/>
    </row>
    <row r="41" spans="1:29" s="81" customFormat="1" ht="24" x14ac:dyDescent="0.2">
      <c r="A41" s="78"/>
      <c r="B41" s="184" t="s">
        <v>142</v>
      </c>
      <c r="C41" s="184" t="s">
        <v>48</v>
      </c>
      <c r="D41" s="185"/>
      <c r="E41" s="186">
        <f t="shared" ref="E41:O41" si="11">E7</f>
        <v>41456</v>
      </c>
      <c r="F41" s="186">
        <f t="shared" si="11"/>
        <v>41548</v>
      </c>
      <c r="G41" s="186">
        <f t="shared" si="11"/>
        <v>41640</v>
      </c>
      <c r="H41" s="186">
        <f t="shared" si="11"/>
        <v>41730</v>
      </c>
      <c r="I41" s="186">
        <f t="shared" si="11"/>
        <v>41821</v>
      </c>
      <c r="J41" s="186">
        <f t="shared" si="11"/>
        <v>41913</v>
      </c>
      <c r="K41" s="186">
        <f t="shared" si="11"/>
        <v>42005</v>
      </c>
      <c r="L41" s="186">
        <f t="shared" si="11"/>
        <v>42370</v>
      </c>
      <c r="M41" s="186">
        <f t="shared" si="11"/>
        <v>42461</v>
      </c>
      <c r="N41" s="186">
        <f t="shared" si="11"/>
        <v>42552</v>
      </c>
      <c r="O41" s="186">
        <f t="shared" si="11"/>
        <v>42644</v>
      </c>
      <c r="P41" s="186">
        <f t="shared" ref="P41:W41" si="12">P7</f>
        <v>45291</v>
      </c>
      <c r="Q41" s="186">
        <f t="shared" si="12"/>
        <v>45657</v>
      </c>
      <c r="R41" s="186">
        <f>R7</f>
        <v>45748</v>
      </c>
      <c r="S41" s="187" t="str">
        <f t="shared" si="12"/>
        <v>Изменение 01.01.15 (+-%)</v>
      </c>
      <c r="T41" s="79" t="str">
        <f t="shared" si="12"/>
        <v>Изменение 01.04.15(+-%)</v>
      </c>
      <c r="U41" s="79" t="str">
        <f t="shared" si="12"/>
        <v>Изменение 01.07.15(+-%)</v>
      </c>
      <c r="V41" s="79" t="str">
        <f t="shared" si="12"/>
        <v>Изменение 01.10.15(+-%)</v>
      </c>
      <c r="W41" s="80" t="str">
        <f t="shared" si="12"/>
        <v>Изменение 01.01.16 (+-%)</v>
      </c>
      <c r="X41" s="581"/>
      <c r="Y41" s="208"/>
      <c r="Z41" s="208"/>
      <c r="AA41" s="208"/>
      <c r="AB41" s="208"/>
      <c r="AC41" s="585"/>
    </row>
    <row r="42" spans="1:29" s="60" customFormat="1" ht="12.75" x14ac:dyDescent="0.2">
      <c r="A42" s="76"/>
      <c r="B42" s="173" t="s">
        <v>143</v>
      </c>
      <c r="C42" s="5" t="s">
        <v>49</v>
      </c>
      <c r="D42" s="178"/>
      <c r="E42" s="3"/>
      <c r="F42" s="3"/>
      <c r="G42" s="3"/>
      <c r="H42" s="3"/>
      <c r="I42" s="3"/>
      <c r="J42" s="3"/>
      <c r="K42" s="3"/>
      <c r="L42" s="3"/>
      <c r="M42" s="3"/>
      <c r="N42" s="3"/>
      <c r="O42" s="3"/>
      <c r="P42" s="3"/>
      <c r="Q42" s="3"/>
      <c r="R42" s="3"/>
      <c r="S42" s="176"/>
      <c r="T42" s="62"/>
      <c r="U42" s="62"/>
      <c r="V42" s="62"/>
      <c r="W42" s="63"/>
      <c r="X42" s="581"/>
      <c r="Y42" s="582"/>
      <c r="Z42" s="208"/>
      <c r="AA42" s="208"/>
      <c r="AB42" s="208"/>
      <c r="AC42" s="585"/>
    </row>
    <row r="43" spans="1:29" s="60" customFormat="1" ht="14.25" customHeight="1" x14ac:dyDescent="0.2">
      <c r="A43" s="76"/>
      <c r="B43" s="185" t="s">
        <v>144</v>
      </c>
      <c r="C43" s="1" t="s">
        <v>50</v>
      </c>
      <c r="D43" s="178">
        <v>410</v>
      </c>
      <c r="E43" s="3">
        <v>1026913</v>
      </c>
      <c r="F43" s="3">
        <v>1026913</v>
      </c>
      <c r="G43" s="3">
        <v>1026913</v>
      </c>
      <c r="H43" s="3">
        <v>1026913</v>
      </c>
      <c r="I43" s="3">
        <v>1026913</v>
      </c>
      <c r="J43" s="3">
        <v>1026913</v>
      </c>
      <c r="K43" s="3">
        <v>1026913</v>
      </c>
      <c r="L43" s="40"/>
      <c r="M43" s="40"/>
      <c r="N43" s="40">
        <v>300</v>
      </c>
      <c r="O43" s="40"/>
      <c r="P43" s="40"/>
      <c r="Q43" s="39"/>
      <c r="R43" s="39"/>
      <c r="S43" s="183">
        <f t="shared" ref="S43:S77" si="13">IF(K43=0,"",L43/K43-1)</f>
        <v>-1</v>
      </c>
      <c r="T43" s="64" t="str">
        <f t="shared" ref="T43:T77" si="14">IF(L43=0,"",M43/L43-1)</f>
        <v/>
      </c>
      <c r="U43" s="64" t="str">
        <f t="shared" ref="U43:U77" si="15">IF(M43=0,"",N43/M43-1)</f>
        <v/>
      </c>
      <c r="V43" s="64" t="e">
        <f>IF(N43=0,"",#REF!/N43-1)</f>
        <v>#REF!</v>
      </c>
      <c r="W43" s="65" t="str">
        <f>IF(O43=0,"",#REF!/O43-1)</f>
        <v/>
      </c>
      <c r="X43" s="581"/>
      <c r="Y43" s="582"/>
      <c r="Z43" s="208"/>
      <c r="AA43" s="208"/>
      <c r="AB43" s="208"/>
      <c r="AC43" s="585"/>
    </row>
    <row r="44" spans="1:29" s="60" customFormat="1" ht="12.75" x14ac:dyDescent="0.2">
      <c r="A44" s="76"/>
      <c r="B44" s="185" t="s">
        <v>145</v>
      </c>
      <c r="C44" s="1" t="s">
        <v>98</v>
      </c>
      <c r="D44" s="178">
        <v>420</v>
      </c>
      <c r="E44" s="3"/>
      <c r="F44" s="3"/>
      <c r="G44" s="3"/>
      <c r="H44" s="3"/>
      <c r="I44" s="3"/>
      <c r="J44" s="3"/>
      <c r="K44" s="3"/>
      <c r="L44" s="40"/>
      <c r="M44" s="40"/>
      <c r="N44" s="40"/>
      <c r="O44" s="40"/>
      <c r="P44" s="40"/>
      <c r="Q44" s="39"/>
      <c r="R44" s="39"/>
      <c r="S44" s="183" t="str">
        <f t="shared" si="13"/>
        <v/>
      </c>
      <c r="T44" s="64" t="str">
        <f t="shared" si="14"/>
        <v/>
      </c>
      <c r="U44" s="64" t="str">
        <f t="shared" si="15"/>
        <v/>
      </c>
      <c r="V44" s="64" t="str">
        <f>IF(N44=0,"",#REF!/N44-1)</f>
        <v/>
      </c>
      <c r="W44" s="65" t="str">
        <f>IF(O44=0,"",#REF!/O44-1)</f>
        <v/>
      </c>
      <c r="X44" s="581"/>
      <c r="Y44" s="582"/>
      <c r="Z44" s="208"/>
      <c r="AA44" s="208"/>
      <c r="AB44" s="208"/>
      <c r="AC44" s="585"/>
    </row>
    <row r="45" spans="1:29" s="60" customFormat="1" ht="12.75" x14ac:dyDescent="0.2">
      <c r="A45" s="76"/>
      <c r="B45" s="185" t="s">
        <v>146</v>
      </c>
      <c r="C45" s="1" t="s">
        <v>51</v>
      </c>
      <c r="D45" s="178">
        <v>430</v>
      </c>
      <c r="E45" s="3"/>
      <c r="F45" s="3"/>
      <c r="G45" s="3"/>
      <c r="H45" s="3"/>
      <c r="I45" s="3"/>
      <c r="J45" s="3"/>
      <c r="K45" s="3"/>
      <c r="L45" s="40"/>
      <c r="M45" s="40"/>
      <c r="N45" s="40"/>
      <c r="O45" s="40"/>
      <c r="P45" s="40"/>
      <c r="Q45" s="39"/>
      <c r="R45" s="39"/>
      <c r="S45" s="183" t="str">
        <f t="shared" si="13"/>
        <v/>
      </c>
      <c r="T45" s="64" t="str">
        <f t="shared" si="14"/>
        <v/>
      </c>
      <c r="U45" s="64" t="str">
        <f t="shared" si="15"/>
        <v/>
      </c>
      <c r="V45" s="64" t="str">
        <f>IF(N45=0,"",#REF!/N45-1)</f>
        <v/>
      </c>
      <c r="W45" s="65" t="str">
        <f>IF(O45=0,"",#REF!/O45-1)</f>
        <v/>
      </c>
      <c r="X45" s="581"/>
      <c r="Y45" s="582"/>
      <c r="Z45" s="208"/>
      <c r="AA45" s="208"/>
      <c r="AB45" s="208"/>
      <c r="AC45" s="585"/>
    </row>
    <row r="46" spans="1:29" s="60" customFormat="1" ht="12.75" x14ac:dyDescent="0.2">
      <c r="A46" s="76"/>
      <c r="B46" s="185" t="s">
        <v>147</v>
      </c>
      <c r="C46" s="1" t="s">
        <v>52</v>
      </c>
      <c r="D46" s="178">
        <v>440</v>
      </c>
      <c r="E46" s="3">
        <v>54</v>
      </c>
      <c r="F46" s="3">
        <v>54</v>
      </c>
      <c r="G46" s="3">
        <v>54</v>
      </c>
      <c r="H46" s="3">
        <v>54</v>
      </c>
      <c r="I46" s="3">
        <v>54</v>
      </c>
      <c r="J46" s="3">
        <v>54</v>
      </c>
      <c r="K46" s="3">
        <v>54</v>
      </c>
      <c r="L46" s="40"/>
      <c r="M46" s="40"/>
      <c r="N46" s="40"/>
      <c r="O46" s="40"/>
      <c r="P46" s="40"/>
      <c r="Q46" s="39"/>
      <c r="R46" s="39"/>
      <c r="S46" s="183">
        <f t="shared" si="13"/>
        <v>-1</v>
      </c>
      <c r="T46" s="64" t="str">
        <f t="shared" si="14"/>
        <v/>
      </c>
      <c r="U46" s="64" t="str">
        <f t="shared" si="15"/>
        <v/>
      </c>
      <c r="V46" s="64" t="str">
        <f>IF(N46=0,"",#REF!/N46-1)</f>
        <v/>
      </c>
      <c r="W46" s="65" t="str">
        <f>IF(O46=0,"",#REF!/O46-1)</f>
        <v/>
      </c>
      <c r="X46" s="581"/>
      <c r="Y46" s="208"/>
      <c r="Z46" s="208"/>
      <c r="AA46" s="208"/>
      <c r="AB46" s="208"/>
      <c r="AC46" s="585"/>
    </row>
    <row r="47" spans="1:29" s="60" customFormat="1" ht="12.75" x14ac:dyDescent="0.2">
      <c r="A47" s="76"/>
      <c r="B47" s="185" t="s">
        <v>148</v>
      </c>
      <c r="C47" s="1" t="s">
        <v>53</v>
      </c>
      <c r="D47" s="178">
        <v>450</v>
      </c>
      <c r="E47" s="3">
        <v>29089</v>
      </c>
      <c r="F47" s="3">
        <v>34368</v>
      </c>
      <c r="G47" s="3">
        <v>384762</v>
      </c>
      <c r="H47" s="3">
        <v>384503</v>
      </c>
      <c r="I47" s="3">
        <v>380202</v>
      </c>
      <c r="J47" s="3">
        <v>379892</v>
      </c>
      <c r="K47" s="3">
        <v>381220</v>
      </c>
      <c r="L47" s="40"/>
      <c r="M47" s="40"/>
      <c r="N47" s="40"/>
      <c r="O47" s="40"/>
      <c r="P47" s="40"/>
      <c r="Q47" s="39"/>
      <c r="R47" s="39"/>
      <c r="S47" s="183">
        <f t="shared" si="13"/>
        <v>-1</v>
      </c>
      <c r="T47" s="64" t="str">
        <f t="shared" si="14"/>
        <v/>
      </c>
      <c r="U47" s="64" t="str">
        <f t="shared" si="15"/>
        <v/>
      </c>
      <c r="V47" s="64" t="str">
        <f>IF(N47=0,"",#REF!/N47-1)</f>
        <v/>
      </c>
      <c r="W47" s="65" t="str">
        <f>IF(O47=0,"",#REF!/O47-1)</f>
        <v/>
      </c>
      <c r="X47" s="581"/>
      <c r="Y47" s="582"/>
      <c r="Z47" s="208"/>
      <c r="AA47" s="208"/>
      <c r="AB47" s="208"/>
      <c r="AC47" s="585"/>
    </row>
    <row r="48" spans="1:29" s="60" customFormat="1" ht="12.75" x14ac:dyDescent="0.2">
      <c r="A48" s="76"/>
      <c r="B48" s="185" t="s">
        <v>149</v>
      </c>
      <c r="C48" s="1" t="s">
        <v>54</v>
      </c>
      <c r="D48" s="178">
        <v>460</v>
      </c>
      <c r="E48" s="3">
        <v>91840</v>
      </c>
      <c r="F48" s="3">
        <v>92141</v>
      </c>
      <c r="G48" s="3">
        <v>344713</v>
      </c>
      <c r="H48" s="3">
        <v>231261</v>
      </c>
      <c r="I48" s="3">
        <v>205480</v>
      </c>
      <c r="J48" s="3">
        <v>116994</v>
      </c>
      <c r="K48" s="3">
        <v>115438</v>
      </c>
      <c r="L48" s="40"/>
      <c r="M48" s="40"/>
      <c r="N48" s="40"/>
      <c r="O48" s="40"/>
      <c r="P48" s="40"/>
      <c r="Q48" s="39"/>
      <c r="R48" s="39"/>
      <c r="S48" s="183">
        <f t="shared" si="13"/>
        <v>-1</v>
      </c>
      <c r="T48" s="64" t="str">
        <f t="shared" si="14"/>
        <v/>
      </c>
      <c r="U48" s="64" t="str">
        <f t="shared" si="15"/>
        <v/>
      </c>
      <c r="V48" s="64" t="str">
        <f>IF(N48=0,"",#REF!/N48-1)</f>
        <v/>
      </c>
      <c r="W48" s="65" t="str">
        <f>IF(O48=0,"",#REF!/O48-1)</f>
        <v/>
      </c>
      <c r="X48" s="581"/>
      <c r="Y48" s="582"/>
      <c r="Z48" s="208"/>
      <c r="AA48" s="208"/>
      <c r="AB48" s="208"/>
      <c r="AC48" s="585"/>
    </row>
    <row r="49" spans="1:29" s="60" customFormat="1" ht="12.75" x14ac:dyDescent="0.2">
      <c r="A49" s="76"/>
      <c r="B49" s="185" t="s">
        <v>150</v>
      </c>
      <c r="C49" s="1" t="s">
        <v>229</v>
      </c>
      <c r="D49" s="178">
        <v>470</v>
      </c>
      <c r="E49" s="3">
        <v>214188</v>
      </c>
      <c r="F49" s="3">
        <v>152891</v>
      </c>
      <c r="G49" s="3"/>
      <c r="H49" s="3">
        <v>164396</v>
      </c>
      <c r="I49" s="3">
        <v>421743</v>
      </c>
      <c r="J49" s="3">
        <v>689703</v>
      </c>
      <c r="K49" s="3">
        <v>495142</v>
      </c>
      <c r="L49" s="40"/>
      <c r="M49" s="40"/>
      <c r="N49" s="40">
        <v>1324.41</v>
      </c>
      <c r="O49" s="40"/>
      <c r="P49" s="40"/>
      <c r="Q49" s="39"/>
      <c r="R49" s="39"/>
      <c r="S49" s="183">
        <f t="shared" si="13"/>
        <v>-1</v>
      </c>
      <c r="T49" s="64" t="str">
        <f t="shared" si="14"/>
        <v/>
      </c>
      <c r="U49" s="64" t="str">
        <f t="shared" si="15"/>
        <v/>
      </c>
      <c r="V49" s="64" t="e">
        <f>IF(N49=0,"",#REF!/N49-1)</f>
        <v>#REF!</v>
      </c>
      <c r="W49" s="65" t="str">
        <f>IF(O49=0,"",#REF!/O49-1)</f>
        <v/>
      </c>
      <c r="X49" s="581"/>
      <c r="Y49" s="208"/>
      <c r="Z49" s="208"/>
      <c r="AA49" s="208"/>
      <c r="AB49" s="208"/>
      <c r="AC49" s="585"/>
    </row>
    <row r="50" spans="1:29" s="60" customFormat="1" ht="15" x14ac:dyDescent="0.2">
      <c r="A50" s="76"/>
      <c r="B50" s="185" t="s">
        <v>151</v>
      </c>
      <c r="C50" s="1" t="s">
        <v>55</v>
      </c>
      <c r="D50" s="178">
        <v>480</v>
      </c>
      <c r="E50" s="82"/>
      <c r="F50" s="82"/>
      <c r="G50" s="82"/>
      <c r="H50" s="82"/>
      <c r="I50" s="82"/>
      <c r="J50" s="3"/>
      <c r="K50" s="3"/>
      <c r="L50" s="40"/>
      <c r="M50" s="40"/>
      <c r="N50" s="40"/>
      <c r="O50" s="40"/>
      <c r="P50" s="40"/>
      <c r="Q50" s="39"/>
      <c r="R50" s="39"/>
      <c r="S50" s="183" t="str">
        <f t="shared" si="13"/>
        <v/>
      </c>
      <c r="T50" s="64" t="str">
        <f t="shared" si="14"/>
        <v/>
      </c>
      <c r="U50" s="64" t="str">
        <f t="shared" si="15"/>
        <v/>
      </c>
      <c r="V50" s="64" t="str">
        <f>IF(N50=0,"",#REF!/N50-1)</f>
        <v/>
      </c>
      <c r="W50" s="65" t="str">
        <f>IF(O50=0,"",#REF!/O50-1)</f>
        <v/>
      </c>
      <c r="X50" s="581"/>
      <c r="Y50" s="208"/>
      <c r="Z50" s="208"/>
      <c r="AA50" s="208"/>
      <c r="AB50" s="208"/>
      <c r="AC50" s="585"/>
    </row>
    <row r="51" spans="1:29" s="67" customFormat="1" ht="12.75" x14ac:dyDescent="0.2">
      <c r="A51" s="76"/>
      <c r="B51" s="180" t="s">
        <v>152</v>
      </c>
      <c r="C51" s="4" t="s">
        <v>56</v>
      </c>
      <c r="D51" s="181">
        <v>490</v>
      </c>
      <c r="E51" s="25">
        <f>SUM(E43:E50)</f>
        <v>1362084</v>
      </c>
      <c r="F51" s="25">
        <f>SUM(F43:F50)</f>
        <v>1306367</v>
      </c>
      <c r="G51" s="25">
        <f>SUM(G43:G50)</f>
        <v>1756442</v>
      </c>
      <c r="H51" s="25">
        <f t="shared" ref="H51:N51" si="16">SUM(H43:H50)</f>
        <v>1807127</v>
      </c>
      <c r="I51" s="25">
        <f t="shared" si="16"/>
        <v>2034392</v>
      </c>
      <c r="J51" s="25">
        <f t="shared" si="16"/>
        <v>2213556</v>
      </c>
      <c r="K51" s="25">
        <f t="shared" si="16"/>
        <v>2018767</v>
      </c>
      <c r="L51" s="83">
        <f t="shared" si="16"/>
        <v>0</v>
      </c>
      <c r="M51" s="83">
        <f t="shared" si="16"/>
        <v>0</v>
      </c>
      <c r="N51" s="83">
        <f t="shared" si="16"/>
        <v>1624.41</v>
      </c>
      <c r="O51" s="83">
        <f>SUM(O43:O50)</f>
        <v>0</v>
      </c>
      <c r="P51" s="83">
        <f>SUM(P43:P50)</f>
        <v>0</v>
      </c>
      <c r="Q51" s="83">
        <f>SUM(Q43:Q50)</f>
        <v>0</v>
      </c>
      <c r="R51" s="83">
        <f>SUM(R43:R50)</f>
        <v>0</v>
      </c>
      <c r="S51" s="183">
        <f t="shared" si="13"/>
        <v>-1</v>
      </c>
      <c r="T51" s="64" t="str">
        <f t="shared" si="14"/>
        <v/>
      </c>
      <c r="U51" s="64" t="str">
        <f t="shared" si="15"/>
        <v/>
      </c>
      <c r="V51" s="64" t="e">
        <f>IF(N51=0,"",#REF!/N51-1)</f>
        <v>#REF!</v>
      </c>
      <c r="W51" s="65" t="str">
        <f>IF(O51=0,"",#REF!/O51-1)</f>
        <v/>
      </c>
      <c r="X51" s="581"/>
      <c r="Y51" s="208"/>
      <c r="Z51" s="208"/>
      <c r="AA51" s="208"/>
      <c r="AB51" s="208"/>
      <c r="AC51" s="585"/>
    </row>
    <row r="52" spans="1:29" s="60" customFormat="1" ht="12.75" customHeight="1" x14ac:dyDescent="0.2">
      <c r="A52" s="76"/>
      <c r="B52" s="173" t="s">
        <v>153</v>
      </c>
      <c r="C52" s="5" t="s">
        <v>57</v>
      </c>
      <c r="D52" s="178"/>
      <c r="E52" s="3"/>
      <c r="F52" s="3"/>
      <c r="G52" s="3"/>
      <c r="H52" s="3"/>
      <c r="I52" s="3"/>
      <c r="J52" s="3"/>
      <c r="K52" s="3"/>
      <c r="L52" s="40"/>
      <c r="M52" s="40"/>
      <c r="N52" s="40"/>
      <c r="O52" s="40"/>
      <c r="P52" s="40"/>
      <c r="Q52" s="40"/>
      <c r="R52" s="40"/>
      <c r="S52" s="176" t="str">
        <f t="shared" si="13"/>
        <v/>
      </c>
      <c r="T52" s="62" t="str">
        <f t="shared" si="14"/>
        <v/>
      </c>
      <c r="U52" s="62" t="str">
        <f t="shared" si="15"/>
        <v/>
      </c>
      <c r="V52" s="62" t="str">
        <f>IF(N52=0,"",#REF!/N52-1)</f>
        <v/>
      </c>
      <c r="W52" s="63" t="str">
        <f>IF(O52=0,"",#REF!/O52-1)</f>
        <v/>
      </c>
      <c r="X52" s="581"/>
      <c r="Y52" s="582"/>
      <c r="Z52" s="208"/>
      <c r="AA52" s="208"/>
      <c r="AB52" s="208"/>
      <c r="AC52" s="585"/>
    </row>
    <row r="53" spans="1:29" s="60" customFormat="1" ht="12.75" x14ac:dyDescent="0.2">
      <c r="A53" s="76"/>
      <c r="B53" s="185" t="s">
        <v>154</v>
      </c>
      <c r="C53" s="1" t="s">
        <v>58</v>
      </c>
      <c r="D53" s="178">
        <v>510</v>
      </c>
      <c r="E53" s="3">
        <v>2630791</v>
      </c>
      <c r="F53" s="3">
        <v>2840235</v>
      </c>
      <c r="G53" s="3">
        <v>3334863</v>
      </c>
      <c r="H53" s="3">
        <v>4137368</v>
      </c>
      <c r="I53" s="3">
        <v>5054474</v>
      </c>
      <c r="J53" s="3">
        <v>5670271</v>
      </c>
      <c r="K53" s="3">
        <v>5688453</v>
      </c>
      <c r="L53" s="40"/>
      <c r="M53" s="40"/>
      <c r="N53" s="40">
        <v>3600</v>
      </c>
      <c r="O53" s="40"/>
      <c r="P53" s="40"/>
      <c r="Q53" s="39"/>
      <c r="R53" s="39"/>
      <c r="S53" s="183">
        <f t="shared" si="13"/>
        <v>-1</v>
      </c>
      <c r="T53" s="64" t="str">
        <f t="shared" si="14"/>
        <v/>
      </c>
      <c r="U53" s="64" t="str">
        <f t="shared" si="15"/>
        <v/>
      </c>
      <c r="V53" s="64" t="e">
        <f>IF(N53=0,"",#REF!/N53-1)</f>
        <v>#REF!</v>
      </c>
      <c r="W53" s="65" t="str">
        <f>IF(O53=0,"",#REF!/O53-1)</f>
        <v/>
      </c>
      <c r="X53" s="581"/>
      <c r="Y53" s="582"/>
      <c r="Z53" s="208"/>
      <c r="AA53" s="208"/>
      <c r="AB53" s="208"/>
      <c r="AC53" s="585"/>
    </row>
    <row r="54" spans="1:29" s="60" customFormat="1" ht="12.75" x14ac:dyDescent="0.2">
      <c r="A54" s="76"/>
      <c r="B54" s="185" t="s">
        <v>155</v>
      </c>
      <c r="C54" s="1" t="s">
        <v>74</v>
      </c>
      <c r="D54" s="178">
        <v>520</v>
      </c>
      <c r="E54" s="3">
        <v>29775</v>
      </c>
      <c r="F54" s="3">
        <v>38400</v>
      </c>
      <c r="G54" s="3">
        <v>34764</v>
      </c>
      <c r="H54" s="3">
        <v>29305</v>
      </c>
      <c r="I54" s="3">
        <v>31903</v>
      </c>
      <c r="J54" s="3">
        <v>47627</v>
      </c>
      <c r="K54" s="3">
        <v>58915</v>
      </c>
      <c r="L54" s="40"/>
      <c r="M54" s="40"/>
      <c r="N54" s="40"/>
      <c r="O54" s="40"/>
      <c r="P54" s="40"/>
      <c r="Q54" s="39"/>
      <c r="R54" s="39"/>
      <c r="S54" s="183">
        <f t="shared" si="13"/>
        <v>-1</v>
      </c>
      <c r="T54" s="64" t="str">
        <f t="shared" si="14"/>
        <v/>
      </c>
      <c r="U54" s="64" t="str">
        <f t="shared" si="15"/>
        <v/>
      </c>
      <c r="V54" s="64" t="str">
        <f>IF(N54=0,"",#REF!/N54-1)</f>
        <v/>
      </c>
      <c r="W54" s="65" t="str">
        <f>IF(O54=0,"",#REF!/O54-1)</f>
        <v/>
      </c>
      <c r="X54" s="581"/>
      <c r="Y54" s="582"/>
      <c r="Z54" s="208"/>
      <c r="AA54" s="208"/>
      <c r="AB54" s="208"/>
      <c r="AC54" s="585"/>
    </row>
    <row r="55" spans="1:29" s="60" customFormat="1" ht="12.75" x14ac:dyDescent="0.2">
      <c r="A55" s="76"/>
      <c r="B55" s="185" t="s">
        <v>156</v>
      </c>
      <c r="C55" s="1" t="s">
        <v>103</v>
      </c>
      <c r="D55" s="178">
        <v>530</v>
      </c>
      <c r="E55" s="3"/>
      <c r="F55" s="3"/>
      <c r="G55" s="3"/>
      <c r="H55" s="3">
        <v>12824</v>
      </c>
      <c r="I55" s="3">
        <v>18411</v>
      </c>
      <c r="J55" s="3">
        <v>19442</v>
      </c>
      <c r="K55" s="3">
        <v>11997</v>
      </c>
      <c r="L55" s="40"/>
      <c r="M55" s="40"/>
      <c r="N55" s="40"/>
      <c r="O55" s="40"/>
      <c r="P55" s="40"/>
      <c r="Q55" s="39"/>
      <c r="R55" s="39"/>
      <c r="S55" s="183">
        <f t="shared" si="13"/>
        <v>-1</v>
      </c>
      <c r="T55" s="64" t="str">
        <f t="shared" si="14"/>
        <v/>
      </c>
      <c r="U55" s="64" t="str">
        <f t="shared" si="15"/>
        <v/>
      </c>
      <c r="V55" s="64" t="str">
        <f>IF(N55=0,"",#REF!/N55-1)</f>
        <v/>
      </c>
      <c r="W55" s="65" t="str">
        <f>IF(O55=0,"",#REF!/O55-1)</f>
        <v/>
      </c>
      <c r="X55" s="581"/>
      <c r="Y55" s="582"/>
      <c r="Z55" s="208"/>
      <c r="AA55" s="208"/>
      <c r="AB55" s="208"/>
      <c r="AC55" s="585"/>
    </row>
    <row r="56" spans="1:29" s="60" customFormat="1" ht="12.75" x14ac:dyDescent="0.2">
      <c r="A56" s="76"/>
      <c r="B56" s="185" t="s">
        <v>157</v>
      </c>
      <c r="C56" s="1" t="s">
        <v>75</v>
      </c>
      <c r="D56" s="178">
        <v>540</v>
      </c>
      <c r="E56" s="3"/>
      <c r="F56" s="3"/>
      <c r="G56" s="3"/>
      <c r="H56" s="3"/>
      <c r="I56" s="3"/>
      <c r="J56" s="3"/>
      <c r="K56" s="3"/>
      <c r="L56" s="40"/>
      <c r="M56" s="40"/>
      <c r="N56" s="40"/>
      <c r="O56" s="40"/>
      <c r="P56" s="40"/>
      <c r="Q56" s="39"/>
      <c r="R56" s="39"/>
      <c r="S56" s="183" t="str">
        <f t="shared" si="13"/>
        <v/>
      </c>
      <c r="T56" s="64" t="str">
        <f t="shared" si="14"/>
        <v/>
      </c>
      <c r="U56" s="64" t="str">
        <f t="shared" si="15"/>
        <v/>
      </c>
      <c r="V56" s="64" t="str">
        <f>IF(N56=0,"",#REF!/N56-1)</f>
        <v/>
      </c>
      <c r="W56" s="65" t="str">
        <f>IF(O56=0,"",#REF!/O56-1)</f>
        <v/>
      </c>
      <c r="X56" s="581"/>
      <c r="Y56" s="208"/>
      <c r="Z56" s="208"/>
      <c r="AA56" s="208"/>
      <c r="AB56" s="208"/>
      <c r="AC56" s="585"/>
    </row>
    <row r="57" spans="1:29" s="60" customFormat="1" ht="12.75" x14ac:dyDescent="0.2">
      <c r="A57" s="76"/>
      <c r="B57" s="185" t="s">
        <v>158</v>
      </c>
      <c r="C57" s="1" t="s">
        <v>76</v>
      </c>
      <c r="D57" s="178">
        <v>550</v>
      </c>
      <c r="E57" s="3"/>
      <c r="F57" s="3"/>
      <c r="G57" s="3"/>
      <c r="H57" s="3"/>
      <c r="I57" s="3"/>
      <c r="J57" s="3"/>
      <c r="K57" s="3"/>
      <c r="L57" s="40"/>
      <c r="M57" s="40"/>
      <c r="N57" s="40"/>
      <c r="O57" s="40"/>
      <c r="P57" s="40"/>
      <c r="Q57" s="39"/>
      <c r="R57" s="39"/>
      <c r="S57" s="183" t="str">
        <f t="shared" si="13"/>
        <v/>
      </c>
      <c r="T57" s="64" t="str">
        <f t="shared" si="14"/>
        <v/>
      </c>
      <c r="U57" s="64" t="str">
        <f t="shared" si="15"/>
        <v/>
      </c>
      <c r="V57" s="64" t="str">
        <f>IF(N57=0,"",#REF!/N57-1)</f>
        <v/>
      </c>
      <c r="W57" s="65" t="str">
        <f>IF(O57=0,"",#REF!/O57-1)</f>
        <v/>
      </c>
      <c r="X57" s="581"/>
      <c r="Y57" s="582"/>
      <c r="Z57" s="208"/>
      <c r="AA57" s="208"/>
      <c r="AB57" s="208"/>
      <c r="AC57" s="585"/>
    </row>
    <row r="58" spans="1:29" s="60" customFormat="1" ht="12.75" x14ac:dyDescent="0.2">
      <c r="A58" s="76"/>
      <c r="B58" s="185" t="s">
        <v>159</v>
      </c>
      <c r="C58" s="1" t="s">
        <v>78</v>
      </c>
      <c r="D58" s="178">
        <v>560</v>
      </c>
      <c r="E58" s="3"/>
      <c r="F58" s="3"/>
      <c r="G58" s="3"/>
      <c r="H58" s="3"/>
      <c r="I58" s="3"/>
      <c r="J58" s="3"/>
      <c r="K58" s="3"/>
      <c r="L58" s="40"/>
      <c r="M58" s="40"/>
      <c r="N58" s="40"/>
      <c r="O58" s="40"/>
      <c r="P58" s="40"/>
      <c r="Q58" s="39"/>
      <c r="R58" s="39"/>
      <c r="S58" s="183" t="str">
        <f t="shared" si="13"/>
        <v/>
      </c>
      <c r="T58" s="64" t="str">
        <f t="shared" si="14"/>
        <v/>
      </c>
      <c r="U58" s="64" t="str">
        <f t="shared" si="15"/>
        <v/>
      </c>
      <c r="V58" s="64" t="str">
        <f>IF(N58=0,"",#REF!/N58-1)</f>
        <v/>
      </c>
      <c r="W58" s="65" t="str">
        <f>IF(O58=0,"",#REF!/O58-1)</f>
        <v/>
      </c>
      <c r="X58" s="581"/>
      <c r="Y58" s="582"/>
      <c r="Z58" s="208"/>
      <c r="AA58" s="208"/>
      <c r="AB58" s="208"/>
      <c r="AC58" s="585"/>
    </row>
    <row r="59" spans="1:29" s="85" customFormat="1" ht="12.75" x14ac:dyDescent="0.2">
      <c r="A59" s="84"/>
      <c r="B59" s="180" t="s">
        <v>160</v>
      </c>
      <c r="C59" s="4" t="s">
        <v>77</v>
      </c>
      <c r="D59" s="181">
        <v>590</v>
      </c>
      <c r="E59" s="25">
        <f>SUM(E53:E58)</f>
        <v>2660566</v>
      </c>
      <c r="F59" s="25">
        <f>SUM(F53:F58)</f>
        <v>2878635</v>
      </c>
      <c r="G59" s="25">
        <f>SUM(G53:G58)</f>
        <v>3369627</v>
      </c>
      <c r="H59" s="25">
        <f t="shared" ref="H59:N59" si="17">SUM(H53:H58)</f>
        <v>4179497</v>
      </c>
      <c r="I59" s="25">
        <f t="shared" si="17"/>
        <v>5104788</v>
      </c>
      <c r="J59" s="25">
        <f t="shared" si="17"/>
        <v>5737340</v>
      </c>
      <c r="K59" s="25">
        <f t="shared" si="17"/>
        <v>5759365</v>
      </c>
      <c r="L59" s="83">
        <f t="shared" si="17"/>
        <v>0</v>
      </c>
      <c r="M59" s="83">
        <f t="shared" si="17"/>
        <v>0</v>
      </c>
      <c r="N59" s="83">
        <f t="shared" si="17"/>
        <v>3600</v>
      </c>
      <c r="O59" s="83">
        <f>SUM(O53:O58)</f>
        <v>0</v>
      </c>
      <c r="P59" s="83">
        <f>SUM(P53:P58)</f>
        <v>0</v>
      </c>
      <c r="Q59" s="83">
        <f>SUM(Q53:Q58)</f>
        <v>0</v>
      </c>
      <c r="R59" s="83">
        <f>SUM(R53:R58)</f>
        <v>0</v>
      </c>
      <c r="S59" s="183">
        <f t="shared" si="13"/>
        <v>-1</v>
      </c>
      <c r="T59" s="64" t="str">
        <f t="shared" si="14"/>
        <v/>
      </c>
      <c r="U59" s="64" t="str">
        <f t="shared" si="15"/>
        <v/>
      </c>
      <c r="V59" s="64" t="e">
        <f>IF(N59=0,"",#REF!/N59-1)</f>
        <v>#REF!</v>
      </c>
      <c r="W59" s="65" t="str">
        <f>IF(O59=0,"",#REF!/O59-1)</f>
        <v/>
      </c>
      <c r="X59" s="581"/>
      <c r="Y59" s="582"/>
      <c r="Z59" s="208"/>
      <c r="AA59" s="208"/>
      <c r="AB59" s="208"/>
      <c r="AC59" s="585"/>
    </row>
    <row r="60" spans="1:29" s="60" customFormat="1" ht="14.25" customHeight="1" x14ac:dyDescent="0.2">
      <c r="A60" s="76"/>
      <c r="B60" s="173" t="s">
        <v>161</v>
      </c>
      <c r="C60" s="5" t="s">
        <v>79</v>
      </c>
      <c r="D60" s="178"/>
      <c r="E60" s="3"/>
      <c r="F60" s="3"/>
      <c r="G60" s="3"/>
      <c r="H60" s="3"/>
      <c r="I60" s="3"/>
      <c r="J60" s="3"/>
      <c r="K60" s="3"/>
      <c r="L60" s="40"/>
      <c r="M60" s="40"/>
      <c r="N60" s="40"/>
      <c r="O60" s="40"/>
      <c r="P60" s="40"/>
      <c r="Q60" s="40"/>
      <c r="R60" s="40"/>
      <c r="S60" s="176" t="str">
        <f t="shared" si="13"/>
        <v/>
      </c>
      <c r="T60" s="62" t="str">
        <f t="shared" si="14"/>
        <v/>
      </c>
      <c r="U60" s="62" t="str">
        <f t="shared" si="15"/>
        <v/>
      </c>
      <c r="V60" s="62" t="str">
        <f>IF(N60=0,"",#REF!/N60-1)</f>
        <v/>
      </c>
      <c r="W60" s="63" t="str">
        <f>IF(O60=0,"",#REF!/O60-1)</f>
        <v/>
      </c>
      <c r="X60" s="581"/>
      <c r="Y60" s="582"/>
      <c r="Z60" s="208"/>
      <c r="AA60" s="208"/>
      <c r="AB60" s="208"/>
      <c r="AC60" s="585"/>
    </row>
    <row r="61" spans="1:29" s="60" customFormat="1" ht="12.75" x14ac:dyDescent="0.2">
      <c r="A61" s="76"/>
      <c r="B61" s="185" t="s">
        <v>162</v>
      </c>
      <c r="C61" s="1" t="s">
        <v>104</v>
      </c>
      <c r="D61" s="178">
        <v>610</v>
      </c>
      <c r="E61" s="3">
        <v>18338</v>
      </c>
      <c r="F61" s="3">
        <v>49633</v>
      </c>
      <c r="G61" s="3">
        <v>6879</v>
      </c>
      <c r="H61" s="3">
        <v>6886</v>
      </c>
      <c r="I61" s="3">
        <v>7</v>
      </c>
      <c r="J61" s="3">
        <v>109814</v>
      </c>
      <c r="K61" s="3">
        <v>120334</v>
      </c>
      <c r="L61" s="40"/>
      <c r="M61" s="40"/>
      <c r="N61" s="40"/>
      <c r="O61" s="40"/>
      <c r="P61" s="40"/>
      <c r="Q61" s="39"/>
      <c r="R61" s="39"/>
      <c r="S61" s="183">
        <f t="shared" si="13"/>
        <v>-1</v>
      </c>
      <c r="T61" s="64" t="str">
        <f t="shared" si="14"/>
        <v/>
      </c>
      <c r="U61" s="64" t="str">
        <f t="shared" si="15"/>
        <v/>
      </c>
      <c r="V61" s="64" t="str">
        <f>IF(N61=0,"",#REF!/N61-1)</f>
        <v/>
      </c>
      <c r="W61" s="65" t="str">
        <f>IF(O61=0,"",#REF!/O61-1)</f>
        <v/>
      </c>
      <c r="X61" s="581"/>
      <c r="Y61" s="208"/>
      <c r="Z61" s="208"/>
      <c r="AA61" s="208"/>
      <c r="AB61" s="208"/>
      <c r="AC61" s="585"/>
    </row>
    <row r="62" spans="1:29" s="60" customFormat="1" ht="12.75" x14ac:dyDescent="0.2">
      <c r="A62" s="76"/>
      <c r="B62" s="185" t="s">
        <v>163</v>
      </c>
      <c r="C62" s="1" t="s">
        <v>59</v>
      </c>
      <c r="D62" s="178">
        <v>620</v>
      </c>
      <c r="E62" s="3">
        <v>329712</v>
      </c>
      <c r="F62" s="3">
        <v>414026</v>
      </c>
      <c r="G62" s="3">
        <v>877557</v>
      </c>
      <c r="H62" s="3">
        <v>1022683</v>
      </c>
      <c r="I62" s="3">
        <v>812064</v>
      </c>
      <c r="J62" s="3">
        <v>983155</v>
      </c>
      <c r="K62" s="3">
        <v>2000040</v>
      </c>
      <c r="L62" s="40"/>
      <c r="M62" s="40"/>
      <c r="N62" s="40"/>
      <c r="O62" s="40"/>
      <c r="P62" s="40"/>
      <c r="Q62" s="39"/>
      <c r="R62" s="39"/>
      <c r="S62" s="183">
        <f t="shared" si="13"/>
        <v>-1</v>
      </c>
      <c r="T62" s="64" t="str">
        <f t="shared" si="14"/>
        <v/>
      </c>
      <c r="U62" s="64" t="str">
        <f t="shared" si="15"/>
        <v/>
      </c>
      <c r="V62" s="64" t="str">
        <f>IF(N62=0,"",#REF!/N62-1)</f>
        <v/>
      </c>
      <c r="W62" s="65" t="str">
        <f>IF(O62=0,"",#REF!/O62-1)</f>
        <v/>
      </c>
      <c r="X62" s="581"/>
      <c r="Y62" s="582"/>
      <c r="Z62" s="208"/>
      <c r="AA62" s="208"/>
      <c r="AB62" s="208"/>
      <c r="AC62" s="585"/>
    </row>
    <row r="63" spans="1:29" s="88" customFormat="1" ht="12.75" x14ac:dyDescent="0.2">
      <c r="A63" s="76"/>
      <c r="B63" s="185" t="s">
        <v>164</v>
      </c>
      <c r="C63" s="1" t="s">
        <v>60</v>
      </c>
      <c r="D63" s="181">
        <v>630</v>
      </c>
      <c r="E63" s="86">
        <f>SUM(E64:E71)</f>
        <v>1250827</v>
      </c>
      <c r="F63" s="86">
        <f>SUM(F64:F71)</f>
        <v>1572786</v>
      </c>
      <c r="G63" s="86">
        <f>SUM(G64:G71)</f>
        <v>2195742</v>
      </c>
      <c r="H63" s="86">
        <f t="shared" ref="H63:N63" si="18">SUM(H64:H71)</f>
        <v>1984580</v>
      </c>
      <c r="I63" s="86">
        <f t="shared" si="18"/>
        <v>2492928</v>
      </c>
      <c r="J63" s="86">
        <f t="shared" si="18"/>
        <v>2011441</v>
      </c>
      <c r="K63" s="86">
        <f t="shared" si="18"/>
        <v>3679365</v>
      </c>
      <c r="L63" s="87">
        <f t="shared" si="18"/>
        <v>0</v>
      </c>
      <c r="M63" s="87">
        <f t="shared" si="18"/>
        <v>0</v>
      </c>
      <c r="N63" s="87">
        <f t="shared" si="18"/>
        <v>8961.1899999999987</v>
      </c>
      <c r="O63" s="87">
        <f>SUM(O64:O71)</f>
        <v>0</v>
      </c>
      <c r="P63" s="87">
        <f>SUM(P64:P71)</f>
        <v>0</v>
      </c>
      <c r="Q63" s="143"/>
      <c r="R63" s="143"/>
      <c r="S63" s="183">
        <f t="shared" si="13"/>
        <v>-1</v>
      </c>
      <c r="T63" s="64" t="str">
        <f t="shared" si="14"/>
        <v/>
      </c>
      <c r="U63" s="64" t="str">
        <f t="shared" si="15"/>
        <v/>
      </c>
      <c r="V63" s="64" t="e">
        <f>IF(N63=0,"",#REF!/N63-1)</f>
        <v>#REF!</v>
      </c>
      <c r="W63" s="65" t="str">
        <f>IF(O63=0,"",#REF!/O63-1)</f>
        <v/>
      </c>
      <c r="X63" s="581"/>
      <c r="Y63" s="582"/>
      <c r="Z63" s="208"/>
      <c r="AA63" s="208"/>
      <c r="AB63" s="208"/>
      <c r="AC63" s="585"/>
    </row>
    <row r="64" spans="1:29" s="60" customFormat="1" ht="12.75" x14ac:dyDescent="0.2">
      <c r="A64" s="76"/>
      <c r="B64" s="185" t="s">
        <v>210</v>
      </c>
      <c r="C64" s="1" t="s">
        <v>61</v>
      </c>
      <c r="D64" s="178">
        <v>631</v>
      </c>
      <c r="E64" s="3">
        <v>1086799</v>
      </c>
      <c r="F64" s="3">
        <v>1365686</v>
      </c>
      <c r="G64" s="3">
        <v>1918580</v>
      </c>
      <c r="H64" s="3">
        <v>1752115</v>
      </c>
      <c r="I64" s="3">
        <v>2186813</v>
      </c>
      <c r="J64" s="3">
        <v>1621720</v>
      </c>
      <c r="K64" s="3">
        <v>3222646</v>
      </c>
      <c r="L64" s="40"/>
      <c r="M64" s="40"/>
      <c r="N64" s="40">
        <v>5546.11</v>
      </c>
      <c r="O64" s="40"/>
      <c r="P64" s="40"/>
      <c r="Q64" s="39"/>
      <c r="R64" s="39"/>
      <c r="S64" s="183">
        <f t="shared" si="13"/>
        <v>-1</v>
      </c>
      <c r="T64" s="64" t="str">
        <f t="shared" si="14"/>
        <v/>
      </c>
      <c r="U64" s="64" t="str">
        <f t="shared" si="15"/>
        <v/>
      </c>
      <c r="V64" s="64" t="e">
        <f>IF(N64=0,"",#REF!/N64-1)</f>
        <v>#REF!</v>
      </c>
      <c r="W64" s="65" t="str">
        <f>IF(O64=0,"",#REF!/O64-1)</f>
        <v/>
      </c>
      <c r="X64" s="581"/>
      <c r="Y64" s="208"/>
      <c r="Z64" s="208"/>
      <c r="AA64" s="208"/>
      <c r="AB64" s="208"/>
      <c r="AC64" s="585"/>
    </row>
    <row r="65" spans="1:29" s="60" customFormat="1" ht="12.75" x14ac:dyDescent="0.2">
      <c r="A65" s="76"/>
      <c r="B65" s="185" t="s">
        <v>165</v>
      </c>
      <c r="C65" s="1" t="s">
        <v>62</v>
      </c>
      <c r="D65" s="178">
        <v>632</v>
      </c>
      <c r="E65" s="3">
        <v>6912</v>
      </c>
      <c r="F65" s="3">
        <v>7627</v>
      </c>
      <c r="G65" s="3">
        <v>12846</v>
      </c>
      <c r="H65" s="3">
        <v>26</v>
      </c>
      <c r="I65" s="3">
        <v>9338</v>
      </c>
      <c r="J65" s="3">
        <v>58626</v>
      </c>
      <c r="K65" s="3">
        <v>83865</v>
      </c>
      <c r="L65" s="40"/>
      <c r="M65" s="40"/>
      <c r="N65" s="40"/>
      <c r="O65" s="40"/>
      <c r="P65" s="40"/>
      <c r="Q65" s="39"/>
      <c r="R65" s="39"/>
      <c r="S65" s="183">
        <f t="shared" si="13"/>
        <v>-1</v>
      </c>
      <c r="T65" s="64" t="str">
        <f t="shared" si="14"/>
        <v/>
      </c>
      <c r="U65" s="64" t="str">
        <f t="shared" si="15"/>
        <v/>
      </c>
      <c r="V65" s="64" t="str">
        <f>IF(N65=0,"",#REF!/N65-1)</f>
        <v/>
      </c>
      <c r="W65" s="65" t="str">
        <f>IF(O65=0,"",#REF!/O65-1)</f>
        <v/>
      </c>
      <c r="X65" s="581"/>
      <c r="Y65" s="208"/>
      <c r="Z65" s="208"/>
      <c r="AA65" s="208"/>
      <c r="AB65" s="208"/>
      <c r="AC65" s="585"/>
    </row>
    <row r="66" spans="1:29" s="60" customFormat="1" ht="12.75" x14ac:dyDescent="0.2">
      <c r="A66" s="76"/>
      <c r="B66" s="185" t="s">
        <v>166</v>
      </c>
      <c r="C66" s="1" t="s">
        <v>65</v>
      </c>
      <c r="D66" s="178">
        <v>633</v>
      </c>
      <c r="E66" s="3">
        <v>47177</v>
      </c>
      <c r="F66" s="3">
        <v>57260</v>
      </c>
      <c r="G66" s="3">
        <v>87896</v>
      </c>
      <c r="H66" s="3">
        <v>63563</v>
      </c>
      <c r="I66" s="3">
        <v>110106</v>
      </c>
      <c r="J66" s="3">
        <v>131288</v>
      </c>
      <c r="K66" s="3">
        <v>109554</v>
      </c>
      <c r="L66" s="40"/>
      <c r="M66" s="40"/>
      <c r="N66" s="40">
        <v>1484.95</v>
      </c>
      <c r="O66" s="40"/>
      <c r="P66" s="40"/>
      <c r="Q66" s="39"/>
      <c r="R66" s="39"/>
      <c r="S66" s="183">
        <f t="shared" si="13"/>
        <v>-1</v>
      </c>
      <c r="T66" s="64" t="str">
        <f t="shared" si="14"/>
        <v/>
      </c>
      <c r="U66" s="64" t="str">
        <f t="shared" si="15"/>
        <v/>
      </c>
      <c r="V66" s="64" t="e">
        <f>IF(N66=0,"",#REF!/N66-1)</f>
        <v>#REF!</v>
      </c>
      <c r="W66" s="65" t="str">
        <f>IF(O66=0,"",#REF!/O66-1)</f>
        <v/>
      </c>
      <c r="X66" s="581"/>
      <c r="Y66" s="208"/>
      <c r="Z66" s="208"/>
      <c r="AA66" s="208"/>
      <c r="AB66" s="208"/>
      <c r="AC66" s="585"/>
    </row>
    <row r="67" spans="1:29" s="60" customFormat="1" ht="12.75" x14ac:dyDescent="0.2">
      <c r="A67" s="76"/>
      <c r="B67" s="185" t="s">
        <v>167</v>
      </c>
      <c r="C67" s="1" t="s">
        <v>63</v>
      </c>
      <c r="D67" s="178">
        <v>634</v>
      </c>
      <c r="E67" s="3">
        <v>11014</v>
      </c>
      <c r="F67" s="3">
        <v>13403</v>
      </c>
      <c r="G67" s="3">
        <v>27400</v>
      </c>
      <c r="H67" s="3">
        <v>22133</v>
      </c>
      <c r="I67" s="3">
        <v>19502</v>
      </c>
      <c r="J67" s="3">
        <v>19226</v>
      </c>
      <c r="K67" s="3">
        <v>27843</v>
      </c>
      <c r="L67" s="40"/>
      <c r="M67" s="40"/>
      <c r="N67" s="40">
        <v>455.08</v>
      </c>
      <c r="O67" s="40"/>
      <c r="P67" s="40"/>
      <c r="Q67" s="39"/>
      <c r="R67" s="39"/>
      <c r="S67" s="183">
        <f t="shared" si="13"/>
        <v>-1</v>
      </c>
      <c r="T67" s="64" t="str">
        <f t="shared" si="14"/>
        <v/>
      </c>
      <c r="U67" s="64" t="str">
        <f t="shared" si="15"/>
        <v/>
      </c>
      <c r="V67" s="64" t="e">
        <f>IF(N67=0,"",#REF!/N67-1)</f>
        <v>#REF!</v>
      </c>
      <c r="W67" s="65" t="str">
        <f>IF(O67=0,"",#REF!/O67-1)</f>
        <v/>
      </c>
      <c r="X67" s="581"/>
      <c r="Y67" s="582"/>
      <c r="Z67" s="208"/>
      <c r="AA67" s="208"/>
      <c r="AB67" s="208"/>
      <c r="AC67" s="585"/>
    </row>
    <row r="68" spans="1:29" s="60" customFormat="1" ht="12.75" x14ac:dyDescent="0.2">
      <c r="A68" s="76"/>
      <c r="B68" s="185" t="s">
        <v>168</v>
      </c>
      <c r="C68" s="1" t="s">
        <v>64</v>
      </c>
      <c r="D68" s="178">
        <v>635</v>
      </c>
      <c r="E68" s="3">
        <v>54048</v>
      </c>
      <c r="F68" s="3">
        <v>61363</v>
      </c>
      <c r="G68" s="3">
        <v>94193</v>
      </c>
      <c r="H68" s="3">
        <v>88915</v>
      </c>
      <c r="I68" s="3">
        <v>91181</v>
      </c>
      <c r="J68" s="3">
        <v>96065</v>
      </c>
      <c r="K68" s="3">
        <v>117525</v>
      </c>
      <c r="L68" s="40"/>
      <c r="M68" s="40"/>
      <c r="N68" s="40">
        <v>1193.48</v>
      </c>
      <c r="O68" s="40"/>
      <c r="P68" s="40"/>
      <c r="Q68" s="39"/>
      <c r="R68" s="39"/>
      <c r="S68" s="183">
        <f t="shared" si="13"/>
        <v>-1</v>
      </c>
      <c r="T68" s="64" t="str">
        <f t="shared" si="14"/>
        <v/>
      </c>
      <c r="U68" s="64" t="str">
        <f t="shared" si="15"/>
        <v/>
      </c>
      <c r="V68" s="64" t="e">
        <f>IF(N68=0,"",#REF!/N68-1)</f>
        <v>#REF!</v>
      </c>
      <c r="W68" s="65" t="str">
        <f>IF(O68=0,"",#REF!/O68-1)</f>
        <v/>
      </c>
      <c r="X68" s="581"/>
      <c r="Y68" s="582"/>
      <c r="Z68" s="208"/>
      <c r="AA68" s="208"/>
      <c r="AB68" s="208"/>
      <c r="AC68" s="585"/>
    </row>
    <row r="69" spans="1:29" s="60" customFormat="1" ht="12.75" x14ac:dyDescent="0.2">
      <c r="A69" s="76"/>
      <c r="B69" s="185" t="s">
        <v>169</v>
      </c>
      <c r="C69" s="1" t="s">
        <v>66</v>
      </c>
      <c r="D69" s="178">
        <v>636</v>
      </c>
      <c r="E69" s="3">
        <v>24610</v>
      </c>
      <c r="F69" s="3">
        <v>29852</v>
      </c>
      <c r="G69" s="3">
        <v>27398</v>
      </c>
      <c r="H69" s="3">
        <v>27773</v>
      </c>
      <c r="I69" s="3">
        <v>31122</v>
      </c>
      <c r="J69" s="3">
        <v>45442</v>
      </c>
      <c r="K69" s="3">
        <v>59924</v>
      </c>
      <c r="L69" s="40"/>
      <c r="M69" s="40"/>
      <c r="N69" s="40"/>
      <c r="O69" s="40"/>
      <c r="P69" s="40"/>
      <c r="Q69" s="39"/>
      <c r="R69" s="39"/>
      <c r="S69" s="183">
        <f t="shared" si="13"/>
        <v>-1</v>
      </c>
      <c r="T69" s="64" t="str">
        <f t="shared" si="14"/>
        <v/>
      </c>
      <c r="U69" s="64" t="str">
        <f t="shared" si="15"/>
        <v/>
      </c>
      <c r="V69" s="64" t="str">
        <f>IF(N69=0,"",#REF!/N69-1)</f>
        <v/>
      </c>
      <c r="W69" s="65" t="str">
        <f>IF(O69=0,"",#REF!/O69-1)</f>
        <v/>
      </c>
      <c r="X69" s="581"/>
      <c r="Y69" s="208"/>
      <c r="Z69" s="208"/>
      <c r="AA69" s="208"/>
      <c r="AB69" s="208"/>
      <c r="AC69" s="585"/>
    </row>
    <row r="70" spans="1:29" s="60" customFormat="1" ht="36" customHeight="1" x14ac:dyDescent="0.2">
      <c r="A70" s="76"/>
      <c r="B70" s="185" t="s">
        <v>170</v>
      </c>
      <c r="C70" s="1" t="s">
        <v>67</v>
      </c>
      <c r="D70" s="178">
        <v>637</v>
      </c>
      <c r="E70" s="3"/>
      <c r="F70" s="3"/>
      <c r="G70" s="3"/>
      <c r="H70" s="3"/>
      <c r="I70" s="3"/>
      <c r="J70" s="3"/>
      <c r="K70" s="3"/>
      <c r="L70" s="40"/>
      <c r="M70" s="40"/>
      <c r="N70" s="40"/>
      <c r="O70" s="40"/>
      <c r="P70" s="40"/>
      <c r="Q70" s="39"/>
      <c r="R70" s="39"/>
      <c r="S70" s="183" t="str">
        <f t="shared" si="13"/>
        <v/>
      </c>
      <c r="T70" s="64" t="str">
        <f t="shared" si="14"/>
        <v/>
      </c>
      <c r="U70" s="64" t="str">
        <f t="shared" si="15"/>
        <v/>
      </c>
      <c r="V70" s="64" t="str">
        <f>IF(N70=0,"",#REF!/N70-1)</f>
        <v/>
      </c>
      <c r="W70" s="65" t="str">
        <f>IF(O70=0,"",#REF!/O70-1)</f>
        <v/>
      </c>
      <c r="X70" s="211"/>
      <c r="Y70" s="208"/>
      <c r="Z70" s="208"/>
      <c r="AA70" s="208"/>
      <c r="AB70" s="208"/>
      <c r="AC70" s="585"/>
    </row>
    <row r="71" spans="1:29" s="60" customFormat="1" ht="30" customHeight="1" x14ac:dyDescent="0.2">
      <c r="A71" s="76"/>
      <c r="B71" s="185" t="s">
        <v>171</v>
      </c>
      <c r="C71" s="1" t="s">
        <v>68</v>
      </c>
      <c r="D71" s="178">
        <v>638</v>
      </c>
      <c r="E71" s="3">
        <v>20267</v>
      </c>
      <c r="F71" s="3">
        <v>37595</v>
      </c>
      <c r="G71" s="3">
        <v>27429</v>
      </c>
      <c r="H71" s="3">
        <v>30055</v>
      </c>
      <c r="I71" s="3">
        <v>44866</v>
      </c>
      <c r="J71" s="3">
        <v>39074</v>
      </c>
      <c r="K71" s="3">
        <v>58008</v>
      </c>
      <c r="L71" s="40"/>
      <c r="M71" s="40"/>
      <c r="N71" s="40">
        <v>281.57</v>
      </c>
      <c r="O71" s="40"/>
      <c r="P71" s="40"/>
      <c r="Q71" s="39"/>
      <c r="R71" s="39"/>
      <c r="S71" s="183">
        <f t="shared" si="13"/>
        <v>-1</v>
      </c>
      <c r="T71" s="64" t="str">
        <f t="shared" si="14"/>
        <v/>
      </c>
      <c r="U71" s="64" t="str">
        <f t="shared" si="15"/>
        <v/>
      </c>
      <c r="V71" s="64" t="e">
        <f>IF(N71=0,"",#REF!/N71-1)</f>
        <v>#REF!</v>
      </c>
      <c r="W71" s="65" t="str">
        <f>IF(O71=0,"",#REF!/O71-1)</f>
        <v/>
      </c>
      <c r="X71" s="211"/>
      <c r="Y71" s="208"/>
      <c r="Z71" s="208"/>
      <c r="AA71" s="208"/>
      <c r="AB71" s="208"/>
      <c r="AC71" s="585"/>
    </row>
    <row r="72" spans="1:29" s="60" customFormat="1" ht="15" x14ac:dyDescent="0.2">
      <c r="A72" s="76"/>
      <c r="B72" s="185" t="s">
        <v>172</v>
      </c>
      <c r="C72" s="1" t="s">
        <v>69</v>
      </c>
      <c r="D72" s="178">
        <v>640</v>
      </c>
      <c r="E72" s="82"/>
      <c r="F72" s="82"/>
      <c r="G72" s="82"/>
      <c r="H72" s="82"/>
      <c r="I72" s="82"/>
      <c r="J72" s="3"/>
      <c r="K72" s="3"/>
      <c r="L72" s="40"/>
      <c r="M72" s="40"/>
      <c r="N72" s="40"/>
      <c r="O72" s="40"/>
      <c r="P72" s="40"/>
      <c r="Q72" s="39"/>
      <c r="R72" s="39"/>
      <c r="S72" s="183" t="str">
        <f t="shared" si="13"/>
        <v/>
      </c>
      <c r="T72" s="64" t="str">
        <f t="shared" si="14"/>
        <v/>
      </c>
      <c r="U72" s="64" t="str">
        <f t="shared" si="15"/>
        <v/>
      </c>
      <c r="V72" s="64" t="str">
        <f>IF(N72=0,"",#REF!/N72-1)</f>
        <v/>
      </c>
      <c r="W72" s="65" t="str">
        <f>IF(O72=0,"",#REF!/O72-1)</f>
        <v/>
      </c>
      <c r="X72" s="581"/>
      <c r="Y72" s="208"/>
      <c r="Z72" s="208"/>
      <c r="AA72" s="208"/>
      <c r="AB72" s="208"/>
      <c r="AC72" s="585"/>
    </row>
    <row r="73" spans="1:29" s="60" customFormat="1" ht="15" x14ac:dyDescent="0.2">
      <c r="A73" s="76"/>
      <c r="B73" s="185" t="s">
        <v>157</v>
      </c>
      <c r="C73" s="1" t="s">
        <v>70</v>
      </c>
      <c r="D73" s="178">
        <v>650</v>
      </c>
      <c r="E73" s="82"/>
      <c r="F73" s="82"/>
      <c r="G73" s="82"/>
      <c r="H73" s="82"/>
      <c r="I73" s="82"/>
      <c r="J73" s="3"/>
      <c r="K73" s="3"/>
      <c r="L73" s="40"/>
      <c r="M73" s="40"/>
      <c r="N73" s="40"/>
      <c r="O73" s="40"/>
      <c r="P73" s="40"/>
      <c r="Q73" s="39"/>
      <c r="R73" s="39"/>
      <c r="S73" s="183" t="str">
        <f t="shared" si="13"/>
        <v/>
      </c>
      <c r="T73" s="64" t="str">
        <f t="shared" si="14"/>
        <v/>
      </c>
      <c r="U73" s="64" t="str">
        <f t="shared" si="15"/>
        <v/>
      </c>
      <c r="V73" s="64" t="str">
        <f>IF(N73=0,"",#REF!/N73-1)</f>
        <v/>
      </c>
      <c r="W73" s="65" t="str">
        <f>IF(O73=0,"",#REF!/O73-1)</f>
        <v/>
      </c>
      <c r="X73" s="581"/>
      <c r="Y73" s="582"/>
      <c r="Z73" s="208"/>
      <c r="AA73" s="208"/>
      <c r="AB73" s="208"/>
      <c r="AC73" s="585"/>
    </row>
    <row r="74" spans="1:29" s="60" customFormat="1" ht="15" x14ac:dyDescent="0.2">
      <c r="A74" s="76"/>
      <c r="B74" s="185" t="s">
        <v>173</v>
      </c>
      <c r="C74" s="1" t="s">
        <v>71</v>
      </c>
      <c r="D74" s="178">
        <v>660</v>
      </c>
      <c r="E74" s="82"/>
      <c r="F74" s="82"/>
      <c r="G74" s="82"/>
      <c r="H74" s="82"/>
      <c r="I74" s="82"/>
      <c r="J74" s="3"/>
      <c r="K74" s="3"/>
      <c r="L74" s="40"/>
      <c r="M74" s="40"/>
      <c r="N74" s="40"/>
      <c r="O74" s="40"/>
      <c r="P74" s="40"/>
      <c r="Q74" s="39"/>
      <c r="R74" s="39"/>
      <c r="S74" s="183" t="str">
        <f t="shared" si="13"/>
        <v/>
      </c>
      <c r="T74" s="64" t="str">
        <f t="shared" si="14"/>
        <v/>
      </c>
      <c r="U74" s="64" t="str">
        <f t="shared" si="15"/>
        <v/>
      </c>
      <c r="V74" s="64" t="str">
        <f>IF(N74=0,"",#REF!/N74-1)</f>
        <v/>
      </c>
      <c r="W74" s="65" t="str">
        <f>IF(O74=0,"",#REF!/O74-1)</f>
        <v/>
      </c>
      <c r="X74" s="581"/>
      <c r="Y74" s="582"/>
      <c r="Z74" s="208"/>
      <c r="AA74" s="208"/>
      <c r="AB74" s="208"/>
      <c r="AC74" s="585"/>
    </row>
    <row r="75" spans="1:29" s="60" customFormat="1" ht="15" x14ac:dyDescent="0.2">
      <c r="A75" s="76"/>
      <c r="B75" s="185" t="s">
        <v>174</v>
      </c>
      <c r="C75" s="1" t="s">
        <v>72</v>
      </c>
      <c r="D75" s="178">
        <v>670</v>
      </c>
      <c r="E75" s="82"/>
      <c r="F75" s="82"/>
      <c r="G75" s="82"/>
      <c r="H75" s="82"/>
      <c r="I75" s="82"/>
      <c r="J75" s="3"/>
      <c r="K75" s="3"/>
      <c r="L75" s="40"/>
      <c r="M75" s="40"/>
      <c r="N75" s="40"/>
      <c r="O75" s="40"/>
      <c r="P75" s="40"/>
      <c r="Q75" s="39"/>
      <c r="R75" s="39"/>
      <c r="S75" s="183" t="str">
        <f t="shared" si="13"/>
        <v/>
      </c>
      <c r="T75" s="64" t="str">
        <f t="shared" si="14"/>
        <v/>
      </c>
      <c r="U75" s="64" t="str">
        <f t="shared" si="15"/>
        <v/>
      </c>
      <c r="V75" s="64" t="str">
        <f>IF(N75=0,"",#REF!/N75-1)</f>
        <v/>
      </c>
      <c r="W75" s="65" t="str">
        <f>IF(O75=0,"",#REF!/O75-1)</f>
        <v/>
      </c>
      <c r="X75" s="581"/>
      <c r="Y75" s="208"/>
      <c r="Z75" s="208"/>
      <c r="AA75" s="208"/>
      <c r="AB75" s="208"/>
      <c r="AC75" s="585"/>
    </row>
    <row r="76" spans="1:29" s="67" customFormat="1" ht="33" customHeight="1" x14ac:dyDescent="0.2">
      <c r="A76" s="76"/>
      <c r="B76" s="180" t="s">
        <v>175</v>
      </c>
      <c r="C76" s="4" t="s">
        <v>73</v>
      </c>
      <c r="D76" s="181">
        <v>690</v>
      </c>
      <c r="E76" s="25">
        <f>E61+E62+E63+E72+E73+E74+E75</f>
        <v>1598877</v>
      </c>
      <c r="F76" s="25">
        <f>F61+F62+F63+F72+F73+F74+F75</f>
        <v>2036445</v>
      </c>
      <c r="G76" s="25">
        <f>G61+G62+G63+G72+G73+G74+G75</f>
        <v>3080178</v>
      </c>
      <c r="H76" s="25">
        <f t="shared" ref="H76:N76" si="19">H61+H62+H63+H72+H73+H74+H75</f>
        <v>3014149</v>
      </c>
      <c r="I76" s="25">
        <f t="shared" si="19"/>
        <v>3304999</v>
      </c>
      <c r="J76" s="25">
        <f t="shared" si="19"/>
        <v>3104410</v>
      </c>
      <c r="K76" s="25">
        <f t="shared" si="19"/>
        <v>5799739</v>
      </c>
      <c r="L76" s="83">
        <f t="shared" si="19"/>
        <v>0</v>
      </c>
      <c r="M76" s="83">
        <f t="shared" si="19"/>
        <v>0</v>
      </c>
      <c r="N76" s="83">
        <f t="shared" si="19"/>
        <v>8961.1899999999987</v>
      </c>
      <c r="O76" s="83">
        <f>O61+O62+O63+O72+O73+O74+O75</f>
        <v>0</v>
      </c>
      <c r="P76" s="83">
        <f>P61+P62+P63+P72+P73+P74+P75</f>
        <v>0</v>
      </c>
      <c r="Q76" s="83">
        <f>Q61+Q62+Q63+Q72+Q73+Q74+Q75</f>
        <v>0</v>
      </c>
      <c r="R76" s="83">
        <f>R61+R62+R63+R72+R73+R74+R75</f>
        <v>0</v>
      </c>
      <c r="S76" s="183">
        <f t="shared" si="13"/>
        <v>-1</v>
      </c>
      <c r="T76" s="64" t="str">
        <f t="shared" si="14"/>
        <v/>
      </c>
      <c r="U76" s="64" t="str">
        <f t="shared" si="15"/>
        <v/>
      </c>
      <c r="V76" s="64" t="e">
        <f>IF(N76=0,"",#REF!/N76-1)</f>
        <v>#REF!</v>
      </c>
      <c r="W76" s="65" t="str">
        <f>IF(O76=0,"",#REF!/O76-1)</f>
        <v/>
      </c>
      <c r="X76" s="211"/>
      <c r="Y76" s="208"/>
      <c r="Z76" s="208"/>
      <c r="AA76" s="208"/>
      <c r="AB76" s="208"/>
      <c r="AC76" s="585"/>
    </row>
    <row r="77" spans="1:29" s="67" customFormat="1" ht="12.75" x14ac:dyDescent="0.2">
      <c r="A77" s="76"/>
      <c r="B77" s="6" t="s">
        <v>141</v>
      </c>
      <c r="C77" s="6" t="s">
        <v>47</v>
      </c>
      <c r="D77" s="7">
        <v>700</v>
      </c>
      <c r="E77" s="26">
        <f>E51+E76+E59</f>
        <v>5621527</v>
      </c>
      <c r="F77" s="26">
        <f>F51+F76+F59</f>
        <v>6221447</v>
      </c>
      <c r="G77" s="26">
        <f>G51+G76+G59</f>
        <v>8206247</v>
      </c>
      <c r="H77" s="26">
        <f t="shared" ref="H77:N77" si="20">H51+H76+H59</f>
        <v>9000773</v>
      </c>
      <c r="I77" s="26">
        <f t="shared" si="20"/>
        <v>10444179</v>
      </c>
      <c r="J77" s="26">
        <f t="shared" si="20"/>
        <v>11055306</v>
      </c>
      <c r="K77" s="26">
        <f t="shared" si="20"/>
        <v>13577871</v>
      </c>
      <c r="L77" s="89">
        <f t="shared" si="20"/>
        <v>0</v>
      </c>
      <c r="M77" s="89">
        <f t="shared" si="20"/>
        <v>0</v>
      </c>
      <c r="N77" s="89">
        <f t="shared" si="20"/>
        <v>14185.599999999999</v>
      </c>
      <c r="O77" s="89">
        <f>O51+O76+O59</f>
        <v>0</v>
      </c>
      <c r="P77" s="89">
        <f>P51+P76+P59</f>
        <v>0</v>
      </c>
      <c r="Q77" s="89">
        <f>Q51+Q76+Q59</f>
        <v>0</v>
      </c>
      <c r="R77" s="89">
        <f>R51+R76+R59</f>
        <v>0</v>
      </c>
      <c r="S77" s="90">
        <f t="shared" si="13"/>
        <v>-1</v>
      </c>
      <c r="T77" s="90" t="str">
        <f t="shared" si="14"/>
        <v/>
      </c>
      <c r="U77" s="90" t="str">
        <f t="shared" si="15"/>
        <v/>
      </c>
      <c r="V77" s="90" t="e">
        <f>IF(N77=0,"",#REF!/N77-1)</f>
        <v>#REF!</v>
      </c>
      <c r="W77" s="90" t="str">
        <f>IF(O77=0,"",#REF!/O77-1)</f>
        <v/>
      </c>
      <c r="X77" s="91"/>
      <c r="Y77"/>
      <c r="Z77"/>
      <c r="AA77"/>
      <c r="AB77"/>
      <c r="AC77"/>
    </row>
    <row r="78" spans="1:29" s="60" customFormat="1" ht="24" x14ac:dyDescent="0.2">
      <c r="A78" s="76"/>
      <c r="B78" s="92" t="s">
        <v>176</v>
      </c>
      <c r="C78" s="93" t="s">
        <v>80</v>
      </c>
      <c r="D78" s="93"/>
      <c r="E78" s="8">
        <f t="shared" ref="E78:P78" si="21">E7</f>
        <v>41456</v>
      </c>
      <c r="F78" s="8">
        <f t="shared" ref="F78:N78" si="22">F7</f>
        <v>41548</v>
      </c>
      <c r="G78" s="8">
        <f t="shared" si="21"/>
        <v>41640</v>
      </c>
      <c r="H78" s="8">
        <f t="shared" si="22"/>
        <v>41730</v>
      </c>
      <c r="I78" s="8">
        <f t="shared" si="21"/>
        <v>41821</v>
      </c>
      <c r="J78" s="8">
        <f t="shared" si="22"/>
        <v>41913</v>
      </c>
      <c r="K78" s="8">
        <f t="shared" si="21"/>
        <v>42005</v>
      </c>
      <c r="L78" s="8">
        <f t="shared" si="22"/>
        <v>42370</v>
      </c>
      <c r="M78" s="8">
        <f t="shared" si="21"/>
        <v>42461</v>
      </c>
      <c r="N78" s="8">
        <f t="shared" si="22"/>
        <v>42552</v>
      </c>
      <c r="O78" s="8">
        <f t="shared" si="21"/>
        <v>42644</v>
      </c>
      <c r="P78" s="8">
        <f t="shared" si="21"/>
        <v>45291</v>
      </c>
      <c r="Q78" s="8">
        <f t="shared" ref="Q78:W78" si="23">Q7</f>
        <v>45657</v>
      </c>
      <c r="R78" s="8">
        <f>R7</f>
        <v>45748</v>
      </c>
      <c r="S78" s="79" t="str">
        <f t="shared" si="23"/>
        <v>Изменение 01.01.15 (+-%)</v>
      </c>
      <c r="T78" s="79" t="str">
        <f t="shared" si="23"/>
        <v>Изменение 01.04.15(+-%)</v>
      </c>
      <c r="U78" s="79" t="str">
        <f t="shared" si="23"/>
        <v>Изменение 01.07.15(+-%)</v>
      </c>
      <c r="V78" s="79" t="str">
        <f t="shared" si="23"/>
        <v>Изменение 01.10.15(+-%)</v>
      </c>
      <c r="W78" s="79" t="str">
        <f t="shared" si="23"/>
        <v>Изменение 01.01.16 (+-%)</v>
      </c>
      <c r="X78" s="94"/>
    </row>
    <row r="79" spans="1:29" s="88" customFormat="1" ht="16.5" customHeight="1" x14ac:dyDescent="0.2">
      <c r="A79" s="76"/>
      <c r="B79" s="9" t="s">
        <v>177</v>
      </c>
      <c r="C79" s="10" t="s">
        <v>81</v>
      </c>
      <c r="D79" s="11" t="s">
        <v>3</v>
      </c>
      <c r="E79" s="12">
        <v>6467217</v>
      </c>
      <c r="F79" s="12">
        <v>10115886</v>
      </c>
      <c r="G79" s="12">
        <v>14627845</v>
      </c>
      <c r="H79" s="12">
        <v>4823705</v>
      </c>
      <c r="I79" s="12">
        <v>10389096</v>
      </c>
      <c r="J79" s="12">
        <v>16200164</v>
      </c>
      <c r="K79" s="12">
        <v>22692782</v>
      </c>
      <c r="L79" s="43"/>
      <c r="M79" s="43"/>
      <c r="N79" s="43">
        <v>6936.07</v>
      </c>
      <c r="O79" s="43"/>
      <c r="P79" s="43"/>
      <c r="Q79" s="41"/>
      <c r="R79" s="41"/>
      <c r="S79" s="64">
        <f t="shared" ref="S79:S94" si="24">IF(K79=0,"",L79/K79-1)</f>
        <v>-1</v>
      </c>
      <c r="T79" s="64" t="str">
        <f t="shared" ref="T79:T94" si="25">IF(L79=0,"",M79/L79-1)</f>
        <v/>
      </c>
      <c r="U79" s="64" t="str">
        <f t="shared" ref="U79:U94" si="26">IF(M79=0,"",N79/M79-1)</f>
        <v/>
      </c>
      <c r="V79" s="64" t="e">
        <f>IF(N79=0,"",#REF!/N79-1)</f>
        <v>#REF!</v>
      </c>
      <c r="W79" s="64" t="str">
        <f>IF(O79=0,"",#REF!/O79-1)</f>
        <v/>
      </c>
      <c r="X79" s="95"/>
    </row>
    <row r="80" spans="1:29" s="98" customFormat="1" ht="12.75" x14ac:dyDescent="0.2">
      <c r="A80" s="76"/>
      <c r="B80" s="1" t="s">
        <v>178</v>
      </c>
      <c r="C80" s="2" t="s">
        <v>202</v>
      </c>
      <c r="D80" s="13" t="s">
        <v>4</v>
      </c>
      <c r="E80" s="96">
        <v>5076722</v>
      </c>
      <c r="F80" s="96">
        <v>7925732</v>
      </c>
      <c r="G80" s="96">
        <v>11429239</v>
      </c>
      <c r="H80" s="96">
        <v>3727322</v>
      </c>
      <c r="I80" s="96">
        <v>8015425</v>
      </c>
      <c r="J80" s="96">
        <v>12440476</v>
      </c>
      <c r="K80" s="96">
        <v>17416589</v>
      </c>
      <c r="L80" s="97"/>
      <c r="M80" s="97"/>
      <c r="N80" s="97">
        <v>4885.96</v>
      </c>
      <c r="O80" s="97"/>
      <c r="P80" s="97"/>
      <c r="Q80" s="42"/>
      <c r="R80" s="42"/>
      <c r="S80" s="64">
        <f t="shared" si="24"/>
        <v>-1</v>
      </c>
      <c r="T80" s="64" t="str">
        <f t="shared" si="25"/>
        <v/>
      </c>
      <c r="U80" s="64" t="str">
        <f t="shared" si="26"/>
        <v/>
      </c>
      <c r="V80" s="64" t="e">
        <f>IF(N80=0,"",#REF!/N80-1)</f>
        <v>#REF!</v>
      </c>
      <c r="W80" s="64" t="str">
        <f>IF(O80=0,"",#REF!/O80-1)</f>
        <v/>
      </c>
      <c r="X80" s="95"/>
    </row>
    <row r="81" spans="1:24" s="88" customFormat="1" ht="12.75" x14ac:dyDescent="0.2">
      <c r="A81" s="76"/>
      <c r="B81" s="1" t="s">
        <v>179</v>
      </c>
      <c r="C81" s="2" t="s">
        <v>82</v>
      </c>
      <c r="D81" s="13" t="s">
        <v>20</v>
      </c>
      <c r="E81" s="12">
        <f>E79-E80</f>
        <v>1390495</v>
      </c>
      <c r="F81" s="12">
        <f>F79-F80</f>
        <v>2190154</v>
      </c>
      <c r="G81" s="12">
        <f>G79-G80</f>
        <v>3198606</v>
      </c>
      <c r="H81" s="12">
        <f t="shared" ref="H81:N81" si="27">H79-H80</f>
        <v>1096383</v>
      </c>
      <c r="I81" s="12">
        <f t="shared" si="27"/>
        <v>2373671</v>
      </c>
      <c r="J81" s="12">
        <f t="shared" si="27"/>
        <v>3759688</v>
      </c>
      <c r="K81" s="12">
        <f t="shared" si="27"/>
        <v>5276193</v>
      </c>
      <c r="L81" s="43">
        <f t="shared" si="27"/>
        <v>0</v>
      </c>
      <c r="M81" s="43">
        <f t="shared" si="27"/>
        <v>0</v>
      </c>
      <c r="N81" s="43">
        <f t="shared" si="27"/>
        <v>2050.1099999999997</v>
      </c>
      <c r="O81" s="43">
        <f>O79-O80</f>
        <v>0</v>
      </c>
      <c r="P81" s="43">
        <f>P79-P80</f>
        <v>0</v>
      </c>
      <c r="Q81" s="142">
        <f>Q79-Q80</f>
        <v>0</v>
      </c>
      <c r="R81" s="142">
        <f>R79-R80</f>
        <v>0</v>
      </c>
      <c r="S81" s="64">
        <f t="shared" si="24"/>
        <v>-1</v>
      </c>
      <c r="T81" s="64" t="str">
        <f t="shared" si="25"/>
        <v/>
      </c>
      <c r="U81" s="64" t="str">
        <f t="shared" si="26"/>
        <v/>
      </c>
      <c r="V81" s="64" t="e">
        <f>IF(N81=0,"",#REF!/N81-1)</f>
        <v>#REF!</v>
      </c>
      <c r="W81" s="64" t="str">
        <f>IF(O81=0,"",#REF!/O81-1)</f>
        <v/>
      </c>
      <c r="X81" s="95"/>
    </row>
    <row r="82" spans="1:24" s="98" customFormat="1" ht="12.75" x14ac:dyDescent="0.2">
      <c r="A82" s="76"/>
      <c r="B82" s="1" t="s">
        <v>180</v>
      </c>
      <c r="C82" s="14" t="s">
        <v>83</v>
      </c>
      <c r="D82" s="13" t="s">
        <v>14</v>
      </c>
      <c r="E82" s="99">
        <v>105706</v>
      </c>
      <c r="F82" s="99">
        <v>172196</v>
      </c>
      <c r="G82" s="99">
        <v>249608</v>
      </c>
      <c r="H82" s="99">
        <v>82496</v>
      </c>
      <c r="I82" s="99">
        <v>175352</v>
      </c>
      <c r="J82" s="99">
        <v>278201</v>
      </c>
      <c r="K82" s="99">
        <v>392314</v>
      </c>
      <c r="L82" s="100"/>
      <c r="M82" s="100"/>
      <c r="N82" s="100">
        <v>725.95</v>
      </c>
      <c r="O82" s="100"/>
      <c r="P82" s="100"/>
      <c r="Q82" s="44"/>
      <c r="R82" s="44"/>
      <c r="S82" s="64">
        <f t="shared" si="24"/>
        <v>-1</v>
      </c>
      <c r="T82" s="64" t="str">
        <f t="shared" si="25"/>
        <v/>
      </c>
      <c r="U82" s="64" t="str">
        <f t="shared" si="26"/>
        <v/>
      </c>
      <c r="V82" s="64" t="e">
        <f>IF(N82=0,"",#REF!/N82-1)</f>
        <v>#REF!</v>
      </c>
      <c r="W82" s="64" t="str">
        <f>IF(O82=0,"",#REF!/O82-1)</f>
        <v/>
      </c>
      <c r="X82" s="95"/>
    </row>
    <row r="83" spans="1:24" s="98" customFormat="1" ht="12.75" x14ac:dyDescent="0.2">
      <c r="A83" s="76"/>
      <c r="B83" s="1" t="s">
        <v>181</v>
      </c>
      <c r="C83" s="14" t="s">
        <v>203</v>
      </c>
      <c r="D83" s="13" t="s">
        <v>5</v>
      </c>
      <c r="E83" s="96">
        <v>880431</v>
      </c>
      <c r="F83" s="96">
        <v>1414309</v>
      </c>
      <c r="G83" s="96">
        <v>2049884</v>
      </c>
      <c r="H83" s="96">
        <v>724971</v>
      </c>
      <c r="I83" s="96">
        <v>1505743</v>
      </c>
      <c r="J83" s="96">
        <v>2387955</v>
      </c>
      <c r="K83" s="96">
        <v>3422590</v>
      </c>
      <c r="L83" s="97"/>
      <c r="M83" s="97"/>
      <c r="N83" s="97"/>
      <c r="O83" s="97"/>
      <c r="P83" s="97"/>
      <c r="Q83" s="42"/>
      <c r="R83" s="42"/>
      <c r="S83" s="64">
        <f t="shared" si="24"/>
        <v>-1</v>
      </c>
      <c r="T83" s="64" t="str">
        <f t="shared" si="25"/>
        <v/>
      </c>
      <c r="U83" s="64" t="str">
        <f t="shared" si="26"/>
        <v/>
      </c>
      <c r="V83" s="64" t="str">
        <f>IF(N83=0,"",#REF!/N83-1)</f>
        <v/>
      </c>
      <c r="W83" s="64" t="str">
        <f>IF(O83=0,"",#REF!/O83-1)</f>
        <v/>
      </c>
      <c r="X83" s="95"/>
    </row>
    <row r="84" spans="1:24" s="88" customFormat="1" ht="24" x14ac:dyDescent="0.2">
      <c r="A84" s="76"/>
      <c r="B84" s="1" t="s">
        <v>182</v>
      </c>
      <c r="C84" s="2" t="s">
        <v>84</v>
      </c>
      <c r="D84" s="13" t="s">
        <v>6</v>
      </c>
      <c r="E84" s="12">
        <f>E81-E82-E83</f>
        <v>404358</v>
      </c>
      <c r="F84" s="12">
        <f>F81-F82-F83</f>
        <v>603649</v>
      </c>
      <c r="G84" s="12">
        <f>G81-G82-G83</f>
        <v>899114</v>
      </c>
      <c r="H84" s="12">
        <f t="shared" ref="H84:N84" si="28">H81-H82-H83</f>
        <v>288916</v>
      </c>
      <c r="I84" s="12">
        <f t="shared" si="28"/>
        <v>692576</v>
      </c>
      <c r="J84" s="12">
        <f t="shared" si="28"/>
        <v>1093532</v>
      </c>
      <c r="K84" s="12">
        <f t="shared" si="28"/>
        <v>1461289</v>
      </c>
      <c r="L84" s="43">
        <f t="shared" si="28"/>
        <v>0</v>
      </c>
      <c r="M84" s="43">
        <f t="shared" si="28"/>
        <v>0</v>
      </c>
      <c r="N84" s="43">
        <f t="shared" si="28"/>
        <v>1324.1599999999996</v>
      </c>
      <c r="O84" s="43">
        <f>O81-O82-O83</f>
        <v>0</v>
      </c>
      <c r="P84" s="43">
        <f>P81-P82-P83</f>
        <v>0</v>
      </c>
      <c r="Q84" s="142">
        <f>Q81-Q82-Q83</f>
        <v>0</v>
      </c>
      <c r="R84" s="142">
        <f>R81-R82-R83</f>
        <v>0</v>
      </c>
      <c r="S84" s="64">
        <f t="shared" si="24"/>
        <v>-1</v>
      </c>
      <c r="T84" s="64" t="str">
        <f t="shared" si="25"/>
        <v/>
      </c>
      <c r="U84" s="64" t="str">
        <f t="shared" si="26"/>
        <v/>
      </c>
      <c r="V84" s="64" t="e">
        <f>IF(N84=0,"",#REF!/N84-1)</f>
        <v>#REF!</v>
      </c>
      <c r="W84" s="64" t="str">
        <f>IF(O84=0,"",#REF!/O84-1)</f>
        <v/>
      </c>
      <c r="X84" s="95"/>
    </row>
    <row r="85" spans="1:24" s="98" customFormat="1" ht="12.75" x14ac:dyDescent="0.2">
      <c r="A85" s="76"/>
      <c r="B85" s="1" t="s">
        <v>183</v>
      </c>
      <c r="C85" s="2" t="s">
        <v>105</v>
      </c>
      <c r="D85" s="13" t="s">
        <v>7</v>
      </c>
      <c r="E85" s="96">
        <v>284892</v>
      </c>
      <c r="F85" s="96">
        <v>1028817</v>
      </c>
      <c r="G85" s="96">
        <v>2170413</v>
      </c>
      <c r="H85" s="96">
        <v>956248</v>
      </c>
      <c r="I85" s="96">
        <v>1745299</v>
      </c>
      <c r="J85" s="96">
        <v>2506088</v>
      </c>
      <c r="K85" s="96">
        <v>2886161</v>
      </c>
      <c r="L85" s="97"/>
      <c r="M85" s="97"/>
      <c r="N85" s="97"/>
      <c r="O85" s="97"/>
      <c r="P85" s="97"/>
      <c r="Q85" s="42"/>
      <c r="R85" s="42"/>
      <c r="S85" s="64">
        <f t="shared" si="24"/>
        <v>-1</v>
      </c>
      <c r="T85" s="64" t="str">
        <f t="shared" si="25"/>
        <v/>
      </c>
      <c r="U85" s="64" t="str">
        <f t="shared" si="26"/>
        <v/>
      </c>
      <c r="V85" s="64" t="str">
        <f>IF(N85=0,"",#REF!/N85-1)</f>
        <v/>
      </c>
      <c r="W85" s="64" t="str">
        <f>IF(O85=0,"",#REF!/O85-1)</f>
        <v/>
      </c>
      <c r="X85" s="95"/>
    </row>
    <row r="86" spans="1:24" s="98" customFormat="1" ht="18.95" customHeight="1" x14ac:dyDescent="0.2">
      <c r="A86" s="76"/>
      <c r="B86" s="1" t="s">
        <v>184</v>
      </c>
      <c r="C86" s="2" t="s">
        <v>111</v>
      </c>
      <c r="D86" s="13" t="s">
        <v>15</v>
      </c>
      <c r="E86" s="99">
        <v>316738</v>
      </c>
      <c r="F86" s="99">
        <v>1074460</v>
      </c>
      <c r="G86" s="99">
        <v>2229029</v>
      </c>
      <c r="H86" s="99">
        <v>977253</v>
      </c>
      <c r="I86" s="99">
        <v>1786365</v>
      </c>
      <c r="J86" s="99">
        <v>2562898</v>
      </c>
      <c r="K86" s="99">
        <v>3001536</v>
      </c>
      <c r="L86" s="100"/>
      <c r="M86" s="100"/>
      <c r="N86" s="100">
        <v>0.01</v>
      </c>
      <c r="O86" s="100"/>
      <c r="P86" s="100"/>
      <c r="Q86" s="44"/>
      <c r="R86" s="44"/>
      <c r="S86" s="64">
        <f t="shared" si="24"/>
        <v>-1</v>
      </c>
      <c r="T86" s="64" t="str">
        <f t="shared" si="25"/>
        <v/>
      </c>
      <c r="U86" s="64" t="str">
        <f t="shared" si="26"/>
        <v/>
      </c>
      <c r="V86" s="64" t="e">
        <f>IF(N86=0,"",#REF!/N86-1)</f>
        <v>#REF!</v>
      </c>
      <c r="W86" s="64" t="str">
        <f>IF(O86=0,"",#REF!/O86-1)</f>
        <v/>
      </c>
      <c r="X86" s="95"/>
    </row>
    <row r="87" spans="1:24" s="88" customFormat="1" ht="14.25" customHeight="1" x14ac:dyDescent="0.2">
      <c r="A87" s="84"/>
      <c r="B87" s="1" t="s">
        <v>185</v>
      </c>
      <c r="C87" s="2" t="s">
        <v>106</v>
      </c>
      <c r="D87" s="13" t="s">
        <v>16</v>
      </c>
      <c r="E87" s="12">
        <f>E84+E85-E86</f>
        <v>372512</v>
      </c>
      <c r="F87" s="12">
        <f>F84+F85-F86</f>
        <v>558006</v>
      </c>
      <c r="G87" s="12">
        <f>G84+G85-G86</f>
        <v>840498</v>
      </c>
      <c r="H87" s="12">
        <f t="shared" ref="H87:N87" si="29">H84+H85-H86</f>
        <v>267911</v>
      </c>
      <c r="I87" s="12">
        <f t="shared" si="29"/>
        <v>651510</v>
      </c>
      <c r="J87" s="12">
        <f t="shared" si="29"/>
        <v>1036722</v>
      </c>
      <c r="K87" s="12">
        <f t="shared" si="29"/>
        <v>1345914</v>
      </c>
      <c r="L87" s="43">
        <f t="shared" si="29"/>
        <v>0</v>
      </c>
      <c r="M87" s="43">
        <f t="shared" si="29"/>
        <v>0</v>
      </c>
      <c r="N87" s="43">
        <f t="shared" si="29"/>
        <v>1324.1499999999996</v>
      </c>
      <c r="O87" s="43">
        <f>O84+O85-O86</f>
        <v>0</v>
      </c>
      <c r="P87" s="43">
        <f>P84+P85-P86</f>
        <v>0</v>
      </c>
      <c r="Q87" s="142">
        <f>Q84+Q85-Q86</f>
        <v>0</v>
      </c>
      <c r="R87" s="142">
        <f>R84+R85-R86</f>
        <v>0</v>
      </c>
      <c r="S87" s="64">
        <f t="shared" si="24"/>
        <v>-1</v>
      </c>
      <c r="T87" s="64" t="str">
        <f t="shared" si="25"/>
        <v/>
      </c>
      <c r="U87" s="64" t="str">
        <f t="shared" si="26"/>
        <v/>
      </c>
      <c r="V87" s="64" t="e">
        <f>IF(N87=0,"",#REF!/N87-1)</f>
        <v>#REF!</v>
      </c>
      <c r="W87" s="64" t="str">
        <f>IF(O87=0,"",#REF!/O87-1)</f>
        <v/>
      </c>
      <c r="X87" s="95"/>
    </row>
    <row r="88" spans="1:24" s="98" customFormat="1" ht="12.75" x14ac:dyDescent="0.2">
      <c r="A88" s="84"/>
      <c r="B88" s="1" t="s">
        <v>186</v>
      </c>
      <c r="C88" s="2" t="s">
        <v>107</v>
      </c>
      <c r="D88" s="13" t="s">
        <v>17</v>
      </c>
      <c r="E88" s="96">
        <v>13623</v>
      </c>
      <c r="F88" s="96">
        <v>19517</v>
      </c>
      <c r="G88" s="96">
        <v>33054</v>
      </c>
      <c r="H88" s="96">
        <v>2669</v>
      </c>
      <c r="I88" s="96">
        <v>7899</v>
      </c>
      <c r="J88" s="96">
        <v>19881</v>
      </c>
      <c r="K88" s="96">
        <v>27693</v>
      </c>
      <c r="L88" s="97"/>
      <c r="M88" s="97"/>
      <c r="N88" s="97"/>
      <c r="O88" s="97"/>
      <c r="P88" s="97"/>
      <c r="Q88" s="42"/>
      <c r="R88" s="42"/>
      <c r="S88" s="64">
        <f t="shared" si="24"/>
        <v>-1</v>
      </c>
      <c r="T88" s="64" t="str">
        <f t="shared" si="25"/>
        <v/>
      </c>
      <c r="U88" s="64" t="str">
        <f t="shared" si="26"/>
        <v/>
      </c>
      <c r="V88" s="64" t="str">
        <f>IF(N88=0,"",#REF!/N88-1)</f>
        <v/>
      </c>
      <c r="W88" s="64" t="str">
        <f>IF(O88=0,"",#REF!/O88-1)</f>
        <v/>
      </c>
      <c r="X88" s="95"/>
    </row>
    <row r="89" spans="1:24" s="98" customFormat="1" ht="12.75" x14ac:dyDescent="0.2">
      <c r="A89" s="76"/>
      <c r="B89" s="1" t="s">
        <v>187</v>
      </c>
      <c r="C89" s="2" t="s">
        <v>108</v>
      </c>
      <c r="D89" s="13" t="s">
        <v>0</v>
      </c>
      <c r="E89" s="96">
        <v>15030</v>
      </c>
      <c r="F89" s="96">
        <v>21416</v>
      </c>
      <c r="G89" s="96">
        <v>34103</v>
      </c>
      <c r="H89" s="96">
        <v>1449</v>
      </c>
      <c r="I89" s="96">
        <v>6899</v>
      </c>
      <c r="J89" s="96">
        <v>21470</v>
      </c>
      <c r="K89" s="96">
        <v>41061</v>
      </c>
      <c r="L89" s="97"/>
      <c r="M89" s="97"/>
      <c r="N89" s="97"/>
      <c r="O89" s="97"/>
      <c r="P89" s="97"/>
      <c r="Q89" s="42"/>
      <c r="R89" s="42"/>
      <c r="S89" s="64">
        <f t="shared" si="24"/>
        <v>-1</v>
      </c>
      <c r="T89" s="64" t="str">
        <f t="shared" si="25"/>
        <v/>
      </c>
      <c r="U89" s="64" t="str">
        <f t="shared" si="26"/>
        <v/>
      </c>
      <c r="V89" s="64" t="str">
        <f>IF(N89=0,"",#REF!/N89-1)</f>
        <v/>
      </c>
      <c r="W89" s="64" t="str">
        <f>IF(O89=0,"",#REF!/O89-1)</f>
        <v/>
      </c>
      <c r="X89" s="95"/>
    </row>
    <row r="90" spans="1:24" s="98" customFormat="1" ht="12.75" x14ac:dyDescent="0.2">
      <c r="A90" s="76"/>
      <c r="B90" s="1" t="s">
        <v>188</v>
      </c>
      <c r="C90" s="2" t="s">
        <v>109</v>
      </c>
      <c r="D90" s="13" t="s">
        <v>1</v>
      </c>
      <c r="E90" s="96">
        <v>504795</v>
      </c>
      <c r="F90" s="96">
        <v>74264</v>
      </c>
      <c r="G90" s="96">
        <v>79797</v>
      </c>
      <c r="H90" s="96">
        <v>6159</v>
      </c>
      <c r="I90" s="96">
        <v>12090</v>
      </c>
      <c r="J90" s="96">
        <v>27665</v>
      </c>
      <c r="K90" s="96">
        <v>57259</v>
      </c>
      <c r="L90" s="97"/>
      <c r="M90" s="97"/>
      <c r="N90" s="97">
        <v>0.26</v>
      </c>
      <c r="O90" s="97"/>
      <c r="P90" s="97"/>
      <c r="Q90" s="42"/>
      <c r="R90" s="42"/>
      <c r="S90" s="64">
        <f t="shared" si="24"/>
        <v>-1</v>
      </c>
      <c r="T90" s="64" t="str">
        <f t="shared" si="25"/>
        <v/>
      </c>
      <c r="U90" s="64" t="str">
        <f t="shared" si="26"/>
        <v/>
      </c>
      <c r="V90" s="64" t="e">
        <f>IF(N90=0,"",#REF!/N90-1)</f>
        <v>#REF!</v>
      </c>
      <c r="W90" s="64" t="str">
        <f>IF(O90=0,"",#REF!/O90-1)</f>
        <v/>
      </c>
      <c r="X90" s="95"/>
    </row>
    <row r="91" spans="1:24" s="98" customFormat="1" ht="12.75" x14ac:dyDescent="0.2">
      <c r="A91" s="76"/>
      <c r="B91" s="1" t="s">
        <v>189</v>
      </c>
      <c r="C91" s="2" t="s">
        <v>110</v>
      </c>
      <c r="D91" s="13" t="s">
        <v>2</v>
      </c>
      <c r="E91" s="96">
        <v>607749</v>
      </c>
      <c r="F91" s="96">
        <v>250820</v>
      </c>
      <c r="G91" s="96">
        <v>338497</v>
      </c>
      <c r="H91" s="96">
        <v>71414</v>
      </c>
      <c r="I91" s="96">
        <v>142278</v>
      </c>
      <c r="J91" s="96">
        <v>214237</v>
      </c>
      <c r="K91" s="96">
        <v>769541</v>
      </c>
      <c r="L91" s="97"/>
      <c r="M91" s="97"/>
      <c r="N91" s="97"/>
      <c r="O91" s="97"/>
      <c r="P91" s="97"/>
      <c r="Q91" s="42"/>
      <c r="R91" s="42"/>
      <c r="S91" s="64">
        <f t="shared" si="24"/>
        <v>-1</v>
      </c>
      <c r="T91" s="64" t="str">
        <f t="shared" si="25"/>
        <v/>
      </c>
      <c r="U91" s="64" t="str">
        <f t="shared" si="26"/>
        <v/>
      </c>
      <c r="V91" s="64" t="str">
        <f>IF(N91=0,"",#REF!/N91-1)</f>
        <v/>
      </c>
      <c r="W91" s="64" t="str">
        <f>IF(O91=0,"",#REF!/O91-1)</f>
        <v/>
      </c>
      <c r="X91" s="95"/>
    </row>
    <row r="92" spans="1:24" s="88" customFormat="1" ht="24" x14ac:dyDescent="0.2">
      <c r="A92" s="76"/>
      <c r="B92" s="1" t="s">
        <v>211</v>
      </c>
      <c r="C92" s="2" t="s">
        <v>212</v>
      </c>
      <c r="D92" s="3">
        <v>140</v>
      </c>
      <c r="E92" s="12">
        <f>E88-E89+E90-E91</f>
        <v>-104361</v>
      </c>
      <c r="F92" s="12">
        <f>F88-F89+F90-F91</f>
        <v>-178455</v>
      </c>
      <c r="G92" s="12">
        <f>G88-G89+G90-G91</f>
        <v>-259749</v>
      </c>
      <c r="H92" s="12">
        <f t="shared" ref="H92:N92" si="30">H88-H89+H90-H91</f>
        <v>-64035</v>
      </c>
      <c r="I92" s="12">
        <f t="shared" si="30"/>
        <v>-129188</v>
      </c>
      <c r="J92" s="12">
        <f t="shared" si="30"/>
        <v>-188161</v>
      </c>
      <c r="K92" s="12">
        <f t="shared" si="30"/>
        <v>-725650</v>
      </c>
      <c r="L92" s="43">
        <f t="shared" si="30"/>
        <v>0</v>
      </c>
      <c r="M92" s="43">
        <f t="shared" si="30"/>
        <v>0</v>
      </c>
      <c r="N92" s="43">
        <f t="shared" si="30"/>
        <v>0.26</v>
      </c>
      <c r="O92" s="43">
        <f>O88-O89+O90-O91</f>
        <v>0</v>
      </c>
      <c r="P92" s="43">
        <f>P88-P89+P90-P91</f>
        <v>0</v>
      </c>
      <c r="Q92" s="142">
        <f>Q88-Q89+Q90-Q91</f>
        <v>0</v>
      </c>
      <c r="R92" s="142">
        <f>R88-R89+R90-R91</f>
        <v>0</v>
      </c>
      <c r="S92" s="64">
        <f t="shared" si="24"/>
        <v>-1</v>
      </c>
      <c r="T92" s="64" t="str">
        <f t="shared" si="25"/>
        <v/>
      </c>
      <c r="U92" s="64" t="str">
        <f t="shared" si="26"/>
        <v/>
      </c>
      <c r="V92" s="64" t="e">
        <f>IF(N92=0,"",#REF!/N92-1)</f>
        <v>#REF!</v>
      </c>
      <c r="W92" s="64" t="str">
        <f>IF(O92=0,"",#REF!/O92-1)</f>
        <v/>
      </c>
      <c r="X92" s="95"/>
    </row>
    <row r="93" spans="1:24" s="88" customFormat="1" ht="12.75" x14ac:dyDescent="0.2">
      <c r="A93" s="76"/>
      <c r="B93" s="1" t="s">
        <v>213</v>
      </c>
      <c r="C93" s="2" t="s">
        <v>214</v>
      </c>
      <c r="D93" s="3">
        <v>150</v>
      </c>
      <c r="E93" s="12">
        <f>E87+E92</f>
        <v>268151</v>
      </c>
      <c r="F93" s="12">
        <f>F87+F92</f>
        <v>379551</v>
      </c>
      <c r="G93" s="12">
        <f>G87+G92</f>
        <v>580749</v>
      </c>
      <c r="H93" s="12">
        <f t="shared" ref="H93:N93" si="31">H87+H92</f>
        <v>203876</v>
      </c>
      <c r="I93" s="12">
        <f t="shared" si="31"/>
        <v>522322</v>
      </c>
      <c r="J93" s="12">
        <f t="shared" si="31"/>
        <v>848561</v>
      </c>
      <c r="K93" s="12">
        <f t="shared" si="31"/>
        <v>620264</v>
      </c>
      <c r="L93" s="43">
        <f t="shared" si="31"/>
        <v>0</v>
      </c>
      <c r="M93" s="43">
        <f t="shared" si="31"/>
        <v>0</v>
      </c>
      <c r="N93" s="43">
        <f t="shared" si="31"/>
        <v>1324.4099999999996</v>
      </c>
      <c r="O93" s="43">
        <f>O87+O92</f>
        <v>0</v>
      </c>
      <c r="P93" s="43">
        <f>P87+P92</f>
        <v>0</v>
      </c>
      <c r="Q93" s="142">
        <f>Q87+Q92</f>
        <v>0</v>
      </c>
      <c r="R93" s="142">
        <f>R87+R92</f>
        <v>0</v>
      </c>
      <c r="S93" s="64">
        <f t="shared" si="24"/>
        <v>-1</v>
      </c>
      <c r="T93" s="64" t="str">
        <f t="shared" si="25"/>
        <v/>
      </c>
      <c r="U93" s="64" t="str">
        <f t="shared" si="26"/>
        <v/>
      </c>
      <c r="V93" s="64" t="e">
        <f>IF(N93=0,"",#REF!/N93-1)</f>
        <v>#REF!</v>
      </c>
      <c r="W93" s="64" t="str">
        <f>IF(O93=0,"",#REF!/O93-1)</f>
        <v/>
      </c>
      <c r="X93" s="95"/>
    </row>
    <row r="94" spans="1:24" s="88" customFormat="1" ht="12.75" x14ac:dyDescent="0.2">
      <c r="A94" s="76"/>
      <c r="B94" s="1" t="s">
        <v>190</v>
      </c>
      <c r="C94" s="2" t="s">
        <v>85</v>
      </c>
      <c r="D94" s="3">
        <v>160</v>
      </c>
      <c r="E94" s="12">
        <v>50575</v>
      </c>
      <c r="F94" s="12">
        <v>73341</v>
      </c>
      <c r="G94" s="12">
        <v>111827</v>
      </c>
      <c r="H94" s="12">
        <v>26991</v>
      </c>
      <c r="I94" s="12">
        <v>82596</v>
      </c>
      <c r="J94" s="12">
        <v>139770</v>
      </c>
      <c r="K94" s="12">
        <v>113808</v>
      </c>
      <c r="L94" s="43"/>
      <c r="M94" s="43"/>
      <c r="N94" s="43"/>
      <c r="O94" s="43"/>
      <c r="P94" s="43"/>
      <c r="Q94" s="41"/>
      <c r="R94" s="41"/>
      <c r="S94" s="64">
        <f t="shared" si="24"/>
        <v>-1</v>
      </c>
      <c r="T94" s="64" t="str">
        <f t="shared" si="25"/>
        <v/>
      </c>
      <c r="U94" s="64" t="str">
        <f t="shared" si="26"/>
        <v/>
      </c>
      <c r="V94" s="64" t="str">
        <f>IF(N94=0,"",#REF!/N94-1)</f>
        <v/>
      </c>
      <c r="W94" s="64" t="str">
        <f>IF(O94=0,"",#REF!/O94-1)</f>
        <v/>
      </c>
      <c r="X94" s="95"/>
    </row>
    <row r="95" spans="1:24" s="88" customFormat="1" ht="12.75" x14ac:dyDescent="0.2">
      <c r="A95" s="76"/>
      <c r="B95" s="1" t="s">
        <v>215</v>
      </c>
      <c r="C95" s="2" t="s">
        <v>222</v>
      </c>
      <c r="D95" s="3">
        <v>170</v>
      </c>
      <c r="E95" s="12">
        <v>-3388</v>
      </c>
      <c r="F95" s="12">
        <v>-3388</v>
      </c>
      <c r="G95" s="12">
        <v>-3179</v>
      </c>
      <c r="H95" s="12">
        <v>335</v>
      </c>
      <c r="I95" s="12">
        <v>428</v>
      </c>
      <c r="J95" s="12">
        <v>354</v>
      </c>
      <c r="K95" s="12">
        <v>683</v>
      </c>
      <c r="L95" s="43"/>
      <c r="M95" s="43"/>
      <c r="N95" s="43"/>
      <c r="O95" s="43"/>
      <c r="P95" s="43"/>
      <c r="Q95" s="41"/>
      <c r="R95" s="41"/>
      <c r="S95" s="64"/>
      <c r="T95" s="64"/>
      <c r="U95" s="64"/>
      <c r="V95" s="64"/>
      <c r="W95" s="64"/>
      <c r="X95" s="95"/>
    </row>
    <row r="96" spans="1:24" s="88" customFormat="1" ht="12.75" x14ac:dyDescent="0.2">
      <c r="A96" s="76"/>
      <c r="B96" s="1" t="s">
        <v>216</v>
      </c>
      <c r="C96" s="2" t="s">
        <v>223</v>
      </c>
      <c r="D96" s="3">
        <v>180</v>
      </c>
      <c r="E96" s="12"/>
      <c r="F96" s="12"/>
      <c r="G96" s="12"/>
      <c r="H96" s="12">
        <v>-12824</v>
      </c>
      <c r="I96" s="12">
        <v>-18411</v>
      </c>
      <c r="J96" s="12">
        <v>-19442</v>
      </c>
      <c r="K96" s="12">
        <v>-11997</v>
      </c>
      <c r="L96" s="43"/>
      <c r="M96" s="43"/>
      <c r="N96" s="43"/>
      <c r="O96" s="43"/>
      <c r="P96" s="43"/>
      <c r="Q96" s="41"/>
      <c r="R96" s="41"/>
      <c r="S96" s="64"/>
      <c r="T96" s="64"/>
      <c r="U96" s="64"/>
      <c r="V96" s="64"/>
      <c r="W96" s="64"/>
      <c r="X96" s="95"/>
    </row>
    <row r="97" spans="1:27" s="98" customFormat="1" ht="12" customHeight="1" x14ac:dyDescent="0.2">
      <c r="A97" s="76"/>
      <c r="B97" s="1" t="s">
        <v>191</v>
      </c>
      <c r="C97" s="2" t="s">
        <v>86</v>
      </c>
      <c r="D97" s="3">
        <v>190</v>
      </c>
      <c r="E97" s="96"/>
      <c r="F97" s="96"/>
      <c r="G97" s="96"/>
      <c r="H97" s="96"/>
      <c r="I97" s="96"/>
      <c r="J97" s="96"/>
      <c r="K97" s="96"/>
      <c r="L97" s="97"/>
      <c r="M97" s="97"/>
      <c r="N97" s="97"/>
      <c r="O97" s="97"/>
      <c r="P97" s="97"/>
      <c r="Q97" s="42"/>
      <c r="R97" s="42"/>
      <c r="S97" s="64" t="str">
        <f>IF(K97=0,"",L97/K97-1)</f>
        <v/>
      </c>
      <c r="T97" s="64" t="str">
        <f>IF(L97=0,"",M97/L97-1)</f>
        <v/>
      </c>
      <c r="U97" s="64" t="str">
        <f>IF(M97=0,"",N97/M97-1)</f>
        <v/>
      </c>
      <c r="V97" s="64" t="str">
        <f>IF(N97=0,"",#REF!/N97-1)</f>
        <v/>
      </c>
      <c r="W97" s="64" t="str">
        <f>IF(O97=0,"",#REF!/O97-1)</f>
        <v/>
      </c>
      <c r="X97" s="95"/>
    </row>
    <row r="98" spans="1:27" s="98" customFormat="1" ht="12" customHeight="1" x14ac:dyDescent="0.2">
      <c r="A98" s="76"/>
      <c r="B98" s="1" t="s">
        <v>217</v>
      </c>
      <c r="C98" s="2" t="s">
        <v>224</v>
      </c>
      <c r="D98" s="3">
        <v>200</v>
      </c>
      <c r="E98" s="96"/>
      <c r="F98" s="96"/>
      <c r="G98" s="96"/>
      <c r="H98" s="96"/>
      <c r="I98" s="96"/>
      <c r="J98" s="96"/>
      <c r="K98" s="96"/>
      <c r="L98" s="97"/>
      <c r="M98" s="97"/>
      <c r="N98" s="97"/>
      <c r="O98" s="97"/>
      <c r="P98" s="97"/>
      <c r="Q98" s="42"/>
      <c r="R98" s="42"/>
      <c r="S98" s="64"/>
      <c r="T98" s="64"/>
      <c r="U98" s="64"/>
      <c r="V98" s="64"/>
      <c r="W98" s="64"/>
      <c r="X98" s="95"/>
    </row>
    <row r="99" spans="1:27" s="88" customFormat="1" ht="12.75" x14ac:dyDescent="0.2">
      <c r="A99" s="76"/>
      <c r="B99" s="1" t="s">
        <v>218</v>
      </c>
      <c r="C99" s="2" t="s">
        <v>219</v>
      </c>
      <c r="D99" s="13" t="s">
        <v>18</v>
      </c>
      <c r="E99" s="12">
        <f>E93-E94-E97</f>
        <v>217576</v>
      </c>
      <c r="F99" s="12">
        <f>F93-F94-F97</f>
        <v>306210</v>
      </c>
      <c r="G99" s="12">
        <f>G93-G94-G97</f>
        <v>468922</v>
      </c>
      <c r="H99" s="12">
        <f>H93-H94-H97</f>
        <v>176885</v>
      </c>
      <c r="I99" s="12">
        <f t="shared" ref="I99:O99" si="32">I93-I94+I95+I96-I97-I98</f>
        <v>421743</v>
      </c>
      <c r="J99" s="12">
        <f t="shared" si="32"/>
        <v>689703</v>
      </c>
      <c r="K99" s="12">
        <f t="shared" si="32"/>
        <v>495142</v>
      </c>
      <c r="L99" s="43">
        <f t="shared" si="32"/>
        <v>0</v>
      </c>
      <c r="M99" s="43">
        <f t="shared" si="32"/>
        <v>0</v>
      </c>
      <c r="N99" s="43">
        <f t="shared" si="32"/>
        <v>1324.4099999999996</v>
      </c>
      <c r="O99" s="43">
        <f t="shared" si="32"/>
        <v>0</v>
      </c>
      <c r="P99" s="43">
        <f>P93-P94+P95+P96-P97-P98</f>
        <v>0</v>
      </c>
      <c r="Q99" s="142">
        <f>Q93-Q94+Q95+Q96-Q97-Q98</f>
        <v>0</v>
      </c>
      <c r="R99" s="142">
        <f>R93-R94+R95+R96-R97-R98</f>
        <v>0</v>
      </c>
      <c r="S99" s="64">
        <f t="shared" ref="S99:U102" si="33">IF(K99=0,"",L99/K99-1)</f>
        <v>-1</v>
      </c>
      <c r="T99" s="64" t="str">
        <f t="shared" si="33"/>
        <v/>
      </c>
      <c r="U99" s="64" t="str">
        <f t="shared" si="33"/>
        <v/>
      </c>
      <c r="V99" s="64" t="e">
        <f>IF(N99=0,"",#REF!/N99-1)</f>
        <v>#REF!</v>
      </c>
      <c r="W99" s="64" t="str">
        <f>IF(O99=0,"",#REF!/O99-1)</f>
        <v/>
      </c>
      <c r="X99" s="95"/>
    </row>
    <row r="100" spans="1:27" s="88" customFormat="1" ht="24" customHeight="1" x14ac:dyDescent="0.2">
      <c r="A100" s="76"/>
      <c r="B100" s="1" t="s">
        <v>205</v>
      </c>
      <c r="C100" s="2" t="s">
        <v>226</v>
      </c>
      <c r="D100" s="3">
        <v>220</v>
      </c>
      <c r="E100" s="12"/>
      <c r="F100" s="12"/>
      <c r="G100" s="12">
        <v>347996</v>
      </c>
      <c r="H100" s="12"/>
      <c r="I100" s="12"/>
      <c r="J100" s="12"/>
      <c r="K100" s="12"/>
      <c r="L100" s="43"/>
      <c r="M100" s="43"/>
      <c r="N100" s="43"/>
      <c r="O100" s="43"/>
      <c r="P100" s="43"/>
      <c r="Q100" s="41"/>
      <c r="R100" s="41"/>
      <c r="S100" s="64" t="str">
        <f t="shared" si="33"/>
        <v/>
      </c>
      <c r="T100" s="64" t="str">
        <f t="shared" si="33"/>
        <v/>
      </c>
      <c r="U100" s="64" t="str">
        <f t="shared" si="33"/>
        <v/>
      </c>
      <c r="V100" s="64" t="str">
        <f>IF(N100=0,"",#REF!/N100-1)</f>
        <v/>
      </c>
      <c r="W100" s="64" t="str">
        <f>IF(O100=0,"",#REF!/O100-1)</f>
        <v/>
      </c>
      <c r="X100" s="95"/>
    </row>
    <row r="101" spans="1:27" s="88" customFormat="1" ht="24" x14ac:dyDescent="0.2">
      <c r="A101" s="76"/>
      <c r="B101" s="1" t="s">
        <v>206</v>
      </c>
      <c r="C101" s="2" t="s">
        <v>225</v>
      </c>
      <c r="D101" s="3">
        <v>230</v>
      </c>
      <c r="E101" s="12"/>
      <c r="F101" s="12"/>
      <c r="G101" s="12"/>
      <c r="H101" s="12"/>
      <c r="I101" s="12"/>
      <c r="J101" s="12"/>
      <c r="K101" s="12"/>
      <c r="L101" s="43"/>
      <c r="M101" s="43"/>
      <c r="N101" s="43"/>
      <c r="O101" s="43"/>
      <c r="P101" s="43"/>
      <c r="Q101" s="41"/>
      <c r="R101" s="41"/>
      <c r="S101" s="64" t="str">
        <f t="shared" si="33"/>
        <v/>
      </c>
      <c r="T101" s="64" t="str">
        <f t="shared" si="33"/>
        <v/>
      </c>
      <c r="U101" s="64" t="str">
        <f t="shared" si="33"/>
        <v/>
      </c>
      <c r="V101" s="64" t="str">
        <f>IF(N101=0,"",#REF!/N101-1)</f>
        <v/>
      </c>
      <c r="W101" s="64" t="str">
        <f>IF(O101=0,"",#REF!/O101-1)</f>
        <v/>
      </c>
      <c r="X101" s="95"/>
    </row>
    <row r="102" spans="1:27" s="88" customFormat="1" ht="12.75" customHeight="1" x14ac:dyDescent="0.2">
      <c r="A102" s="76"/>
      <c r="B102" s="9" t="s">
        <v>220</v>
      </c>
      <c r="C102" s="10" t="s">
        <v>221</v>
      </c>
      <c r="D102" s="15" t="s">
        <v>19</v>
      </c>
      <c r="E102" s="12">
        <f>E99+E100+E101</f>
        <v>217576</v>
      </c>
      <c r="F102" s="12">
        <f>F99+F100+F101</f>
        <v>306210</v>
      </c>
      <c r="G102" s="12">
        <f>G99+G100+G101</f>
        <v>816918</v>
      </c>
      <c r="H102" s="12">
        <f t="shared" ref="H102:N102" si="34">H99+H100+H101</f>
        <v>176885</v>
      </c>
      <c r="I102" s="12">
        <f t="shared" si="34"/>
        <v>421743</v>
      </c>
      <c r="J102" s="12">
        <f t="shared" si="34"/>
        <v>689703</v>
      </c>
      <c r="K102" s="12">
        <f t="shared" si="34"/>
        <v>495142</v>
      </c>
      <c r="L102" s="43">
        <f t="shared" si="34"/>
        <v>0</v>
      </c>
      <c r="M102" s="43">
        <f t="shared" si="34"/>
        <v>0</v>
      </c>
      <c r="N102" s="43">
        <f t="shared" si="34"/>
        <v>1324.4099999999996</v>
      </c>
      <c r="O102" s="43">
        <f>O99+O100+O101</f>
        <v>0</v>
      </c>
      <c r="P102" s="43">
        <f>P99+P100+P101</f>
        <v>0</v>
      </c>
      <c r="Q102" s="142">
        <f>Q99+Q100+Q101</f>
        <v>0</v>
      </c>
      <c r="R102" s="142">
        <f>R99+R100+R101</f>
        <v>0</v>
      </c>
      <c r="S102" s="64">
        <f t="shared" si="33"/>
        <v>-1</v>
      </c>
      <c r="T102" s="64" t="str">
        <f t="shared" si="33"/>
        <v/>
      </c>
      <c r="U102" s="64" t="str">
        <f t="shared" si="33"/>
        <v/>
      </c>
      <c r="V102" s="64" t="e">
        <f>IF(N102=0,"",#REF!/N102-1)</f>
        <v>#REF!</v>
      </c>
      <c r="W102" s="64" t="str">
        <f>IF(O102=0,"",#REF!/O102-1)</f>
        <v/>
      </c>
      <c r="X102" s="101"/>
      <c r="Y102"/>
      <c r="Z102"/>
      <c r="AA102"/>
    </row>
    <row r="103" spans="1:27" s="102" customFormat="1" ht="13.5" thickBot="1" x14ac:dyDescent="0.25">
      <c r="B103" s="33" t="s">
        <v>192</v>
      </c>
      <c r="C103" s="2" t="s">
        <v>87</v>
      </c>
      <c r="D103" s="103"/>
      <c r="E103" s="34">
        <v>90</v>
      </c>
      <c r="F103" s="34">
        <v>90</v>
      </c>
      <c r="G103" s="34">
        <v>90</v>
      </c>
      <c r="H103" s="34">
        <v>90</v>
      </c>
      <c r="I103" s="34">
        <v>90</v>
      </c>
      <c r="J103" s="34">
        <v>90</v>
      </c>
      <c r="K103" s="34">
        <v>90</v>
      </c>
      <c r="L103" s="34">
        <v>90</v>
      </c>
      <c r="M103" s="34">
        <v>90</v>
      </c>
      <c r="N103" s="34">
        <v>90</v>
      </c>
      <c r="O103" s="34">
        <v>90</v>
      </c>
      <c r="P103" s="34">
        <v>90</v>
      </c>
      <c r="Q103" s="34">
        <v>90</v>
      </c>
      <c r="R103" s="34">
        <v>90</v>
      </c>
      <c r="S103" s="104"/>
      <c r="T103" s="104"/>
      <c r="U103" s="104"/>
      <c r="V103" s="104"/>
      <c r="W103" s="104"/>
      <c r="X103" s="105"/>
      <c r="Y103"/>
      <c r="Z103"/>
      <c r="AA103"/>
    </row>
    <row r="104" spans="1:27" s="67" customFormat="1" ht="12.75" x14ac:dyDescent="0.2">
      <c r="A104" s="76"/>
      <c r="B104" s="106" t="s">
        <v>235</v>
      </c>
      <c r="C104" s="107" t="s">
        <v>102</v>
      </c>
      <c r="D104" s="108"/>
      <c r="E104" s="109">
        <f>IF(E76=0,"",E36/E76)</f>
        <v>1.2310565478144972</v>
      </c>
      <c r="F104" s="109">
        <f>IF(F76=0,"",F36/F76)</f>
        <v>1.0461785120639153</v>
      </c>
      <c r="G104" s="109">
        <f>IF(G76=0,"",G36/G76)</f>
        <v>1.1287295734207567</v>
      </c>
      <c r="H104" s="109">
        <f t="shared" ref="H104:N104" si="35">IF(H76=0,"",H36/H76)</f>
        <v>1.1221691429322174</v>
      </c>
      <c r="I104" s="109">
        <f t="shared" si="35"/>
        <v>1.2486896365172879</v>
      </c>
      <c r="J104" s="109">
        <f t="shared" si="35"/>
        <v>1.1747758833401516</v>
      </c>
      <c r="K104" s="109">
        <f t="shared" si="35"/>
        <v>1.1149258613189317</v>
      </c>
      <c r="L104" s="109" t="str">
        <f t="shared" si="35"/>
        <v/>
      </c>
      <c r="M104" s="109" t="str">
        <f t="shared" si="35"/>
        <v/>
      </c>
      <c r="N104" s="109">
        <f t="shared" si="35"/>
        <v>1.5830040429898267</v>
      </c>
      <c r="O104" s="109" t="str">
        <f>IF(O76=0,"",O36/O76)</f>
        <v/>
      </c>
      <c r="P104" s="109" t="str">
        <f>IF(P76=0,"",P36/P76)</f>
        <v/>
      </c>
      <c r="Q104" s="109" t="str">
        <f>IF(Q76=0,"",Q36/Q76)</f>
        <v/>
      </c>
      <c r="R104" s="109" t="str">
        <f>IF(R76=0,"",R36/R76)</f>
        <v/>
      </c>
      <c r="S104" s="62"/>
      <c r="T104" s="62"/>
      <c r="U104" s="62"/>
      <c r="V104" s="62"/>
      <c r="W104" s="62"/>
      <c r="X104" s="110"/>
      <c r="Y104"/>
      <c r="Z104"/>
      <c r="AA104"/>
    </row>
    <row r="105" spans="1:27" s="67" customFormat="1" ht="13.5" thickBot="1" x14ac:dyDescent="0.25">
      <c r="A105" s="76"/>
      <c r="B105" s="111" t="s">
        <v>236</v>
      </c>
      <c r="C105" s="112" t="s">
        <v>96</v>
      </c>
      <c r="D105" s="113"/>
      <c r="E105" s="114">
        <f>IF(E36=0,"",(E59+E51-E20)/E36)</f>
        <v>0.18768962987499924</v>
      </c>
      <c r="F105" s="114">
        <f>IF(F36=0,"",(F59+F51-F20)/F36)</f>
        <v>4.414018404260063E-2</v>
      </c>
      <c r="G105" s="114">
        <f>IF(G36=0,"",(G59+G51-G20)/G36)</f>
        <v>0.11404819759495244</v>
      </c>
      <c r="H105" s="114">
        <f t="shared" ref="H105:N105" si="36">IF(H36=0,"",(H59+H51-H20)/H36)</f>
        <v>0.108868742026706</v>
      </c>
      <c r="I105" s="114">
        <f t="shared" si="36"/>
        <v>0.19916048731765448</v>
      </c>
      <c r="J105" s="114">
        <f t="shared" si="36"/>
        <v>0.14877380938671</v>
      </c>
      <c r="K105" s="114">
        <f t="shared" si="36"/>
        <v>0.10307937532543833</v>
      </c>
      <c r="L105" s="114" t="str">
        <f t="shared" si="36"/>
        <v/>
      </c>
      <c r="M105" s="114" t="str">
        <f t="shared" si="36"/>
        <v/>
      </c>
      <c r="N105" s="114">
        <f t="shared" si="36"/>
        <v>0.36828967403564172</v>
      </c>
      <c r="O105" s="114" t="str">
        <f>IF(O36=0,"",(O59+O51-O20)/O36)</f>
        <v/>
      </c>
      <c r="P105" s="114" t="str">
        <f>IF(P36=0,"",(P59+P51-P20)/P36)</f>
        <v/>
      </c>
      <c r="Q105" s="114" t="str">
        <f>IF(Q36=0,"",(Q59+Q51-Q20)/Q36)</f>
        <v/>
      </c>
      <c r="R105" s="114" t="str">
        <f>IF(R36=0,"",(R59+R51-R20)/R36)</f>
        <v/>
      </c>
      <c r="S105" s="62"/>
      <c r="T105" s="62"/>
      <c r="U105" s="62"/>
      <c r="V105" s="62"/>
      <c r="W105" s="62"/>
      <c r="X105" s="110"/>
      <c r="Y105"/>
      <c r="Z105"/>
      <c r="AA105"/>
    </row>
    <row r="106" spans="1:27" s="67" customFormat="1" ht="13.5" thickBot="1" x14ac:dyDescent="0.25">
      <c r="A106" s="76"/>
      <c r="B106" s="115" t="s">
        <v>234</v>
      </c>
      <c r="C106" s="116"/>
      <c r="D106" s="162"/>
      <c r="E106" s="117"/>
      <c r="F106" s="117"/>
      <c r="G106" s="117"/>
      <c r="H106" s="117"/>
      <c r="I106" s="117"/>
      <c r="J106" s="117"/>
      <c r="K106" s="117"/>
      <c r="L106" s="575" t="e">
        <f>(L76+L59)/L77</f>
        <v>#DIV/0!</v>
      </c>
      <c r="M106" s="575" t="e">
        <f t="shared" ref="M106:R106" si="37">(M76+M59)/M77</f>
        <v>#DIV/0!</v>
      </c>
      <c r="N106" s="575">
        <f t="shared" si="37"/>
        <v>0.88548880554928944</v>
      </c>
      <c r="O106" s="575" t="e">
        <f t="shared" si="37"/>
        <v>#DIV/0!</v>
      </c>
      <c r="P106" s="118" t="e">
        <f t="shared" si="37"/>
        <v>#DIV/0!</v>
      </c>
      <c r="Q106" s="118" t="e">
        <f t="shared" si="37"/>
        <v>#DIV/0!</v>
      </c>
      <c r="R106" s="118" t="e">
        <f t="shared" si="37"/>
        <v>#DIV/0!</v>
      </c>
      <c r="S106" s="119"/>
      <c r="T106" s="119"/>
      <c r="U106" s="119"/>
      <c r="V106" s="119"/>
      <c r="W106" s="119"/>
      <c r="X106" s="119"/>
    </row>
    <row r="107" spans="1:27" s="67" customFormat="1" ht="12.75" x14ac:dyDescent="0.2">
      <c r="A107" s="76"/>
      <c r="B107" s="161"/>
      <c r="C107" s="115"/>
      <c r="D107" s="163"/>
      <c r="E107" s="118"/>
      <c r="F107" s="118"/>
      <c r="G107" s="118"/>
      <c r="H107" s="118"/>
      <c r="I107" s="118"/>
      <c r="J107" s="118"/>
      <c r="K107" s="118"/>
      <c r="L107" s="576"/>
      <c r="M107" s="576"/>
      <c r="N107" s="576"/>
      <c r="O107" s="576"/>
      <c r="P107" s="164"/>
      <c r="Q107" s="164"/>
      <c r="R107" s="164"/>
      <c r="S107" s="119"/>
      <c r="T107" s="119"/>
      <c r="U107" s="119"/>
      <c r="V107" s="119"/>
      <c r="W107" s="119"/>
      <c r="X107" s="119"/>
    </row>
    <row r="108" spans="1:27" s="67" customFormat="1" ht="15.75" x14ac:dyDescent="0.2">
      <c r="A108" s="120"/>
      <c r="B108" s="121" t="s">
        <v>199</v>
      </c>
      <c r="C108" s="122" t="s">
        <v>94</v>
      </c>
      <c r="D108" s="123"/>
      <c r="E108" s="124" t="str">
        <f t="shared" ref="E108:R108" si="38">IF(E77=E37,"ОК","FALSE")</f>
        <v>ОК</v>
      </c>
      <c r="F108" s="124" t="str">
        <f t="shared" si="38"/>
        <v>ОК</v>
      </c>
      <c r="G108" s="124" t="str">
        <f t="shared" si="38"/>
        <v>ОК</v>
      </c>
      <c r="H108" s="124" t="str">
        <f t="shared" si="38"/>
        <v>ОК</v>
      </c>
      <c r="I108" s="124" t="str">
        <f t="shared" si="38"/>
        <v>ОК</v>
      </c>
      <c r="J108" s="124" t="str">
        <f t="shared" si="38"/>
        <v>ОК</v>
      </c>
      <c r="K108" s="124" t="str">
        <f t="shared" si="38"/>
        <v>ОК</v>
      </c>
      <c r="L108" s="124" t="str">
        <f t="shared" si="38"/>
        <v>ОК</v>
      </c>
      <c r="M108" s="124" t="str">
        <f t="shared" si="38"/>
        <v>ОК</v>
      </c>
      <c r="N108" s="124" t="str">
        <f t="shared" si="38"/>
        <v>ОК</v>
      </c>
      <c r="O108" s="124" t="str">
        <f t="shared" si="38"/>
        <v>ОК</v>
      </c>
      <c r="P108" s="124" t="str">
        <f t="shared" si="38"/>
        <v>ОК</v>
      </c>
      <c r="Q108" s="124" t="str">
        <f t="shared" si="38"/>
        <v>ОК</v>
      </c>
      <c r="R108" s="124" t="str">
        <f t="shared" si="38"/>
        <v>ОК</v>
      </c>
      <c r="S108" s="119"/>
      <c r="T108" s="119"/>
      <c r="U108" s="119"/>
      <c r="V108" s="119"/>
      <c r="W108" s="119"/>
      <c r="X108" s="119"/>
    </row>
    <row r="109" spans="1:27" s="67" customFormat="1" ht="15.75" x14ac:dyDescent="0.2">
      <c r="A109" s="120"/>
      <c r="B109" s="121" t="s">
        <v>200</v>
      </c>
      <c r="C109" s="122" t="s">
        <v>95</v>
      </c>
      <c r="D109" s="123"/>
      <c r="E109" s="124" t="str">
        <f t="shared" ref="E109:R109" si="39">IF(E49=E102,"ОК","FALSE")</f>
        <v>FALSE</v>
      </c>
      <c r="F109" s="124" t="str">
        <f t="shared" si="39"/>
        <v>FALSE</v>
      </c>
      <c r="G109" s="124" t="str">
        <f t="shared" si="39"/>
        <v>FALSE</v>
      </c>
      <c r="H109" s="124" t="str">
        <f t="shared" si="39"/>
        <v>FALSE</v>
      </c>
      <c r="I109" s="124" t="str">
        <f t="shared" si="39"/>
        <v>ОК</v>
      </c>
      <c r="J109" s="124" t="str">
        <f t="shared" si="39"/>
        <v>ОК</v>
      </c>
      <c r="K109" s="124" t="str">
        <f t="shared" si="39"/>
        <v>ОК</v>
      </c>
      <c r="L109" s="124" t="str">
        <f t="shared" si="39"/>
        <v>ОК</v>
      </c>
      <c r="M109" s="124" t="str">
        <f t="shared" si="39"/>
        <v>ОК</v>
      </c>
      <c r="N109" s="124" t="str">
        <f t="shared" si="39"/>
        <v>ОК</v>
      </c>
      <c r="O109" s="124" t="str">
        <f t="shared" si="39"/>
        <v>ОК</v>
      </c>
      <c r="P109" s="124" t="str">
        <f t="shared" si="39"/>
        <v>ОК</v>
      </c>
      <c r="Q109" s="124" t="str">
        <f t="shared" si="39"/>
        <v>ОК</v>
      </c>
      <c r="R109" s="124" t="str">
        <f t="shared" si="39"/>
        <v>ОК</v>
      </c>
      <c r="S109" s="119"/>
      <c r="T109" s="119"/>
      <c r="U109" s="119"/>
      <c r="V109" s="119"/>
      <c r="W109" s="119"/>
      <c r="X109" s="119"/>
    </row>
    <row r="110" spans="1:27" ht="12.75" x14ac:dyDescent="0.2">
      <c r="A110" s="76"/>
      <c r="B110" s="121" t="s">
        <v>193</v>
      </c>
      <c r="C110" s="122" t="s">
        <v>88</v>
      </c>
      <c r="D110" s="125"/>
      <c r="E110" s="126">
        <f t="shared" ref="E110:H111" si="40">E79</f>
        <v>6467217</v>
      </c>
      <c r="F110" s="126">
        <f t="shared" si="40"/>
        <v>10115886</v>
      </c>
      <c r="G110" s="126">
        <f t="shared" si="40"/>
        <v>14627845</v>
      </c>
      <c r="H110" s="126">
        <f t="shared" si="40"/>
        <v>4823705</v>
      </c>
      <c r="I110" s="126">
        <f t="shared" ref="I110:K111" si="41">I79-H79</f>
        <v>5565391</v>
      </c>
      <c r="J110" s="126">
        <f t="shared" si="41"/>
        <v>5811068</v>
      </c>
      <c r="K110" s="126">
        <f t="shared" si="41"/>
        <v>6492618</v>
      </c>
      <c r="L110" s="126">
        <f>L79</f>
        <v>0</v>
      </c>
      <c r="M110" s="126">
        <f t="shared" ref="M110:R111" si="42">M79-L79</f>
        <v>0</v>
      </c>
      <c r="N110" s="126">
        <f t="shared" si="42"/>
        <v>6936.07</v>
      </c>
      <c r="O110" s="126">
        <f>O79-N79</f>
        <v>-6936.07</v>
      </c>
      <c r="P110" s="126">
        <f>P79</f>
        <v>0</v>
      </c>
      <c r="Q110" s="126">
        <f>Q79-P79</f>
        <v>0</v>
      </c>
      <c r="R110" s="126">
        <f>R79-Q79</f>
        <v>0</v>
      </c>
    </row>
    <row r="111" spans="1:27" ht="12.75" x14ac:dyDescent="0.2">
      <c r="A111" s="76"/>
      <c r="B111" s="121" t="s">
        <v>194</v>
      </c>
      <c r="C111" s="122" t="s">
        <v>89</v>
      </c>
      <c r="D111" s="125"/>
      <c r="E111" s="126">
        <f t="shared" si="40"/>
        <v>5076722</v>
      </c>
      <c r="F111" s="126">
        <f t="shared" si="40"/>
        <v>7925732</v>
      </c>
      <c r="G111" s="126">
        <f t="shared" si="40"/>
        <v>11429239</v>
      </c>
      <c r="H111" s="126">
        <f t="shared" si="40"/>
        <v>3727322</v>
      </c>
      <c r="I111" s="126">
        <f t="shared" si="41"/>
        <v>4288103</v>
      </c>
      <c r="J111" s="126">
        <f t="shared" si="41"/>
        <v>4425051</v>
      </c>
      <c r="K111" s="126">
        <f t="shared" si="41"/>
        <v>4976113</v>
      </c>
      <c r="L111" s="126">
        <f>L80</f>
        <v>0</v>
      </c>
      <c r="M111" s="126">
        <f t="shared" si="42"/>
        <v>0</v>
      </c>
      <c r="N111" s="126">
        <f t="shared" si="42"/>
        <v>4885.96</v>
      </c>
      <c r="O111" s="126">
        <f>O80-N80</f>
        <v>-4885.96</v>
      </c>
      <c r="P111" s="126">
        <f>P80</f>
        <v>0</v>
      </c>
      <c r="Q111" s="126">
        <f t="shared" si="42"/>
        <v>0</v>
      </c>
      <c r="R111" s="126">
        <f t="shared" si="42"/>
        <v>0</v>
      </c>
    </row>
    <row r="112" spans="1:27" ht="12.75" x14ac:dyDescent="0.2">
      <c r="A112" s="76"/>
      <c r="B112" s="121" t="s">
        <v>195</v>
      </c>
      <c r="C112" s="122" t="s">
        <v>90</v>
      </c>
      <c r="D112" s="125"/>
      <c r="E112" s="126">
        <f>E84</f>
        <v>404358</v>
      </c>
      <c r="F112" s="126">
        <f>F84</f>
        <v>603649</v>
      </c>
      <c r="G112" s="126">
        <f>G84</f>
        <v>899114</v>
      </c>
      <c r="H112" s="126">
        <f>H84</f>
        <v>288916</v>
      </c>
      <c r="I112" s="126">
        <f t="shared" ref="I112:R112" si="43">I84-H84</f>
        <v>403660</v>
      </c>
      <c r="J112" s="126">
        <f t="shared" si="43"/>
        <v>400956</v>
      </c>
      <c r="K112" s="126">
        <f t="shared" si="43"/>
        <v>367757</v>
      </c>
      <c r="L112" s="126">
        <f>L84</f>
        <v>0</v>
      </c>
      <c r="M112" s="126">
        <f t="shared" si="43"/>
        <v>0</v>
      </c>
      <c r="N112" s="126">
        <f t="shared" si="43"/>
        <v>1324.1599999999996</v>
      </c>
      <c r="O112" s="126">
        <f>O84-N84</f>
        <v>-1324.1599999999996</v>
      </c>
      <c r="P112" s="126">
        <f>P84</f>
        <v>0</v>
      </c>
      <c r="Q112" s="126">
        <f t="shared" si="43"/>
        <v>0</v>
      </c>
      <c r="R112" s="126">
        <f t="shared" si="43"/>
        <v>0</v>
      </c>
    </row>
    <row r="113" spans="1:18" ht="12.75" x14ac:dyDescent="0.2">
      <c r="A113" s="76"/>
      <c r="B113" s="127" t="s">
        <v>196</v>
      </c>
      <c r="C113" s="122" t="s">
        <v>91</v>
      </c>
      <c r="D113" s="128"/>
      <c r="E113" s="129">
        <f>E87</f>
        <v>372512</v>
      </c>
      <c r="F113" s="129">
        <f>F87</f>
        <v>558006</v>
      </c>
      <c r="G113" s="129">
        <f>G87</f>
        <v>840498</v>
      </c>
      <c r="H113" s="129">
        <f>H87</f>
        <v>267911</v>
      </c>
      <c r="I113" s="129">
        <f t="shared" ref="I113:R113" si="44">I87-H87</f>
        <v>383599</v>
      </c>
      <c r="J113" s="129">
        <f t="shared" si="44"/>
        <v>385212</v>
      </c>
      <c r="K113" s="129">
        <f t="shared" si="44"/>
        <v>309192</v>
      </c>
      <c r="L113" s="129">
        <f>L87</f>
        <v>0</v>
      </c>
      <c r="M113" s="129">
        <f t="shared" si="44"/>
        <v>0</v>
      </c>
      <c r="N113" s="129">
        <f t="shared" si="44"/>
        <v>1324.1499999999996</v>
      </c>
      <c r="O113" s="129">
        <f>O87-N87</f>
        <v>-1324.1499999999996</v>
      </c>
      <c r="P113" s="129">
        <f>P87</f>
        <v>0</v>
      </c>
      <c r="Q113" s="129">
        <f t="shared" si="44"/>
        <v>0</v>
      </c>
      <c r="R113" s="129">
        <f t="shared" si="44"/>
        <v>0</v>
      </c>
    </row>
    <row r="114" spans="1:18" ht="12.75" x14ac:dyDescent="0.2">
      <c r="A114" s="76"/>
      <c r="B114" s="127" t="s">
        <v>197</v>
      </c>
      <c r="C114" s="122" t="s">
        <v>92</v>
      </c>
      <c r="D114" s="128"/>
      <c r="E114" s="129">
        <f>E93</f>
        <v>268151</v>
      </c>
      <c r="F114" s="129">
        <f>F93</f>
        <v>379551</v>
      </c>
      <c r="G114" s="129">
        <f>G93</f>
        <v>580749</v>
      </c>
      <c r="H114" s="129">
        <f>H93</f>
        <v>203876</v>
      </c>
      <c r="I114" s="129">
        <f>I93-H93</f>
        <v>318446</v>
      </c>
      <c r="J114" s="129">
        <f t="shared" ref="J114:R114" si="45">J93-I93</f>
        <v>326239</v>
      </c>
      <c r="K114" s="129">
        <f t="shared" si="45"/>
        <v>-228297</v>
      </c>
      <c r="L114" s="129">
        <f>L93</f>
        <v>0</v>
      </c>
      <c r="M114" s="129">
        <f t="shared" si="45"/>
        <v>0</v>
      </c>
      <c r="N114" s="129">
        <f t="shared" si="45"/>
        <v>1324.4099999999996</v>
      </c>
      <c r="O114" s="129">
        <f>O93-N93</f>
        <v>-1324.4099999999996</v>
      </c>
      <c r="P114" s="129">
        <f>P93</f>
        <v>0</v>
      </c>
      <c r="Q114" s="129">
        <f t="shared" si="45"/>
        <v>0</v>
      </c>
      <c r="R114" s="129">
        <f t="shared" si="45"/>
        <v>0</v>
      </c>
    </row>
    <row r="115" spans="1:18" ht="12.75" x14ac:dyDescent="0.2">
      <c r="A115" s="76"/>
      <c r="B115" s="127" t="s">
        <v>198</v>
      </c>
      <c r="C115" s="122" t="s">
        <v>93</v>
      </c>
      <c r="D115" s="128"/>
      <c r="E115" s="129">
        <f>E99</f>
        <v>217576</v>
      </c>
      <c r="F115" s="129">
        <f>F99</f>
        <v>306210</v>
      </c>
      <c r="G115" s="129">
        <f>G99</f>
        <v>468922</v>
      </c>
      <c r="H115" s="129">
        <f>H99</f>
        <v>176885</v>
      </c>
      <c r="I115" s="129">
        <f t="shared" ref="I115:R115" si="46">I99-H99</f>
        <v>244858</v>
      </c>
      <c r="J115" s="129">
        <f t="shared" si="46"/>
        <v>267960</v>
      </c>
      <c r="K115" s="129">
        <f t="shared" si="46"/>
        <v>-194561</v>
      </c>
      <c r="L115" s="129">
        <f>L99</f>
        <v>0</v>
      </c>
      <c r="M115" s="129">
        <f t="shared" si="46"/>
        <v>0</v>
      </c>
      <c r="N115" s="129">
        <f t="shared" si="46"/>
        <v>1324.4099999999996</v>
      </c>
      <c r="O115" s="129">
        <f>O99-N99</f>
        <v>-1324.4099999999996</v>
      </c>
      <c r="P115" s="129">
        <f>P99</f>
        <v>0</v>
      </c>
      <c r="Q115" s="129">
        <f t="shared" si="46"/>
        <v>0</v>
      </c>
      <c r="R115" s="129">
        <f t="shared" si="46"/>
        <v>0</v>
      </c>
    </row>
    <row r="116" spans="1:18" ht="12" customHeight="1" x14ac:dyDescent="0.2">
      <c r="B116" s="127" t="s">
        <v>207</v>
      </c>
      <c r="C116" s="122" t="s">
        <v>227</v>
      </c>
      <c r="D116" s="123"/>
      <c r="E116" s="129">
        <f>E102</f>
        <v>217576</v>
      </c>
      <c r="F116" s="129">
        <f>F102</f>
        <v>306210</v>
      </c>
      <c r="G116" s="129">
        <f>G102</f>
        <v>816918</v>
      </c>
      <c r="H116" s="129">
        <f>H102</f>
        <v>176885</v>
      </c>
      <c r="I116" s="129">
        <f t="shared" ref="I116:R116" si="47">I102-H102</f>
        <v>244858</v>
      </c>
      <c r="J116" s="129">
        <f t="shared" si="47"/>
        <v>267960</v>
      </c>
      <c r="K116" s="129">
        <f t="shared" si="47"/>
        <v>-194561</v>
      </c>
      <c r="L116" s="129">
        <f>L102</f>
        <v>0</v>
      </c>
      <c r="M116" s="129">
        <f t="shared" si="47"/>
        <v>0</v>
      </c>
      <c r="N116" s="129">
        <f t="shared" si="47"/>
        <v>1324.4099999999996</v>
      </c>
      <c r="O116" s="129">
        <f>O102-N102</f>
        <v>-1324.4099999999996</v>
      </c>
      <c r="P116" s="129">
        <f>P102</f>
        <v>0</v>
      </c>
      <c r="Q116" s="129">
        <f t="shared" si="47"/>
        <v>0</v>
      </c>
      <c r="R116" s="129">
        <f t="shared" si="47"/>
        <v>0</v>
      </c>
    </row>
    <row r="117" spans="1:18" ht="15" customHeight="1" x14ac:dyDescent="0.2">
      <c r="B117" s="121" t="s">
        <v>339</v>
      </c>
      <c r="C117" s="121"/>
      <c r="D117" s="123"/>
      <c r="E117" s="124"/>
      <c r="F117" s="124"/>
      <c r="G117" s="124"/>
      <c r="H117" s="124"/>
      <c r="I117" s="124"/>
      <c r="J117" s="124"/>
      <c r="K117" s="124"/>
      <c r="L117" s="124"/>
      <c r="M117" s="124"/>
      <c r="N117" s="124"/>
      <c r="O117" s="124"/>
      <c r="P117" s="124"/>
      <c r="Q117" s="130" t="e">
        <f>Q81/Q79</f>
        <v>#DIV/0!</v>
      </c>
      <c r="R117" s="130" t="e">
        <f>R81/R79</f>
        <v>#DIV/0!</v>
      </c>
    </row>
    <row r="118" spans="1:18" ht="13.5" customHeight="1" x14ac:dyDescent="0.2">
      <c r="B118" s="125" t="s">
        <v>340</v>
      </c>
      <c r="C118" s="123"/>
      <c r="D118" s="123"/>
      <c r="E118" s="123"/>
      <c r="F118" s="123"/>
      <c r="G118" s="123"/>
      <c r="H118" s="131"/>
      <c r="I118" s="131"/>
      <c r="J118" s="123"/>
      <c r="K118" s="123"/>
      <c r="L118" s="123"/>
      <c r="M118" s="123"/>
      <c r="N118" s="123"/>
      <c r="O118" s="123"/>
      <c r="P118" s="123"/>
      <c r="Q118" s="130" t="e">
        <f>Q99/Q79</f>
        <v>#DIV/0!</v>
      </c>
      <c r="R118" s="130" t="e">
        <f>R99/R79</f>
        <v>#DIV/0!</v>
      </c>
    </row>
    <row r="119" spans="1:18" ht="13.5" customHeight="1" x14ac:dyDescent="0.2">
      <c r="B119" s="125" t="s">
        <v>357</v>
      </c>
      <c r="C119" s="123"/>
      <c r="D119" s="123"/>
      <c r="E119" s="123"/>
      <c r="F119" s="123"/>
      <c r="G119" s="123"/>
      <c r="H119" s="131"/>
      <c r="I119" s="131"/>
      <c r="J119" s="123"/>
      <c r="K119" s="123"/>
      <c r="L119" s="123"/>
      <c r="M119" s="123"/>
      <c r="N119" s="123"/>
      <c r="O119" s="123"/>
      <c r="P119" s="123"/>
      <c r="Q119" s="130"/>
      <c r="R119" s="132" t="e">
        <f>Заявка!#REF!</f>
        <v>#REF!</v>
      </c>
    </row>
    <row r="120" spans="1:18" ht="13.5" customHeight="1" x14ac:dyDescent="0.2">
      <c r="B120" s="125" t="s">
        <v>359</v>
      </c>
      <c r="C120" s="123"/>
      <c r="D120" s="123"/>
      <c r="E120" s="123"/>
      <c r="F120" s="123"/>
      <c r="G120" s="123"/>
      <c r="H120" s="131"/>
      <c r="I120" s="131"/>
      <c r="J120" s="123"/>
      <c r="K120" s="123"/>
      <c r="L120" s="123"/>
      <c r="M120" s="123"/>
      <c r="N120" s="123"/>
      <c r="O120" s="123"/>
      <c r="P120" s="123"/>
      <c r="Q120" s="130"/>
      <c r="R120" s="132" t="e">
        <f>Заявка!#REF!</f>
        <v>#REF!</v>
      </c>
    </row>
    <row r="121" spans="1:18" ht="13.5" customHeight="1" x14ac:dyDescent="0.2">
      <c r="B121" s="93"/>
      <c r="C121" s="133"/>
      <c r="D121" s="133"/>
      <c r="E121" s="133"/>
      <c r="F121" s="133"/>
      <c r="G121" s="133"/>
      <c r="H121" s="134"/>
      <c r="I121" s="134"/>
      <c r="J121" s="133"/>
      <c r="K121" s="133"/>
      <c r="L121" s="133"/>
      <c r="M121" s="133"/>
      <c r="N121" s="133"/>
      <c r="O121" s="133"/>
      <c r="P121" s="133"/>
      <c r="Q121" s="135"/>
      <c r="R121" s="136"/>
    </row>
    <row r="122" spans="1:18" ht="13.5" customHeight="1" x14ac:dyDescent="0.2">
      <c r="B122" s="93"/>
      <c r="C122" s="133"/>
      <c r="D122" s="133"/>
      <c r="E122" s="133"/>
      <c r="F122" s="133"/>
      <c r="G122" s="133"/>
      <c r="H122" s="134"/>
      <c r="I122" s="134"/>
      <c r="J122" s="133"/>
      <c r="K122" s="133"/>
      <c r="L122" s="133"/>
      <c r="M122" s="133"/>
      <c r="N122" s="133"/>
      <c r="O122" s="133"/>
      <c r="P122" s="133"/>
      <c r="Q122" s="135"/>
      <c r="R122" s="135"/>
    </row>
    <row r="123" spans="1:18" ht="13.5" customHeight="1" x14ac:dyDescent="0.2">
      <c r="B123" s="93"/>
      <c r="C123" s="133"/>
      <c r="D123" s="133"/>
      <c r="E123" s="133"/>
      <c r="F123" s="133"/>
      <c r="G123" s="133"/>
      <c r="H123" s="134"/>
      <c r="I123" s="134"/>
      <c r="J123" s="133"/>
      <c r="K123" s="133"/>
      <c r="L123" s="133"/>
      <c r="M123" s="133"/>
      <c r="N123" s="133"/>
      <c r="O123" s="133"/>
      <c r="P123" s="133"/>
      <c r="Q123" s="135"/>
      <c r="R123" s="135"/>
    </row>
    <row r="124" spans="1:18" ht="13.5" customHeight="1" x14ac:dyDescent="0.2">
      <c r="B124" s="93"/>
      <c r="C124" s="133"/>
      <c r="D124" s="133"/>
      <c r="E124" s="133"/>
      <c r="F124" s="133"/>
      <c r="G124" s="133"/>
      <c r="H124" s="134"/>
      <c r="I124" s="134"/>
      <c r="J124" s="133"/>
      <c r="K124" s="133"/>
      <c r="L124" s="133"/>
      <c r="M124" s="133"/>
      <c r="N124" s="133"/>
      <c r="O124" s="133"/>
      <c r="P124" s="133"/>
      <c r="Q124" s="135"/>
      <c r="R124" s="135"/>
    </row>
    <row r="125" spans="1:18" ht="13.5" customHeight="1" x14ac:dyDescent="0.2">
      <c r="B125" s="93"/>
      <c r="C125" s="133"/>
      <c r="D125" s="133"/>
      <c r="E125" s="133"/>
      <c r="F125" s="133"/>
      <c r="G125" s="133"/>
      <c r="H125" s="134"/>
      <c r="I125" s="134"/>
      <c r="J125" s="133"/>
      <c r="K125" s="133"/>
      <c r="L125" s="133"/>
      <c r="M125" s="133"/>
      <c r="N125" s="133"/>
      <c r="O125" s="133"/>
      <c r="P125" s="133"/>
      <c r="Q125" s="135"/>
      <c r="R125" s="135"/>
    </row>
    <row r="126" spans="1:18" ht="13.5" customHeight="1" x14ac:dyDescent="0.2">
      <c r="B126" s="93"/>
      <c r="C126" s="133"/>
      <c r="D126" s="133"/>
      <c r="E126" s="133"/>
      <c r="F126" s="133"/>
      <c r="G126" s="133"/>
      <c r="H126" s="134"/>
      <c r="I126" s="134"/>
      <c r="J126" s="133"/>
      <c r="K126" s="133"/>
      <c r="L126" s="133"/>
      <c r="M126" s="133"/>
      <c r="N126" s="133"/>
      <c r="O126" s="133"/>
      <c r="P126" s="133"/>
      <c r="Q126" s="135"/>
      <c r="R126" s="135"/>
    </row>
    <row r="127" spans="1:18" ht="13.5" customHeight="1" x14ac:dyDescent="0.2">
      <c r="B127" s="93"/>
      <c r="C127" s="133"/>
      <c r="D127" s="133"/>
      <c r="E127" s="133"/>
      <c r="F127" s="133"/>
      <c r="G127" s="133"/>
      <c r="H127" s="134"/>
      <c r="I127" s="134"/>
      <c r="J127" s="133"/>
      <c r="K127" s="133"/>
      <c r="L127" s="133"/>
      <c r="M127" s="133"/>
      <c r="N127" s="133"/>
      <c r="O127" s="133"/>
      <c r="P127" s="133"/>
      <c r="Q127" s="135"/>
      <c r="R127" s="135"/>
    </row>
    <row r="128" spans="1:18" ht="13.5" customHeight="1" x14ac:dyDescent="0.2">
      <c r="B128" s="93"/>
      <c r="C128" s="133"/>
      <c r="D128" s="133"/>
      <c r="E128" s="133"/>
      <c r="F128" s="133"/>
      <c r="G128" s="133"/>
      <c r="H128" s="134"/>
      <c r="I128" s="134"/>
      <c r="J128" s="133"/>
      <c r="K128" s="133"/>
      <c r="L128" s="133"/>
      <c r="M128" s="133"/>
      <c r="N128" s="133"/>
      <c r="O128" s="133"/>
      <c r="P128" s="133"/>
      <c r="Q128" s="135"/>
      <c r="R128" s="135"/>
    </row>
    <row r="129" spans="2:18" ht="13.5" customHeight="1" x14ac:dyDescent="0.2">
      <c r="B129" s="93"/>
      <c r="C129" s="133"/>
      <c r="D129" s="133"/>
      <c r="E129" s="133"/>
      <c r="F129" s="133"/>
      <c r="G129" s="133"/>
      <c r="H129" s="134"/>
      <c r="I129" s="134"/>
      <c r="J129" s="133"/>
      <c r="K129" s="133"/>
      <c r="L129" s="133"/>
      <c r="M129" s="133"/>
      <c r="N129" s="133"/>
      <c r="O129" s="133"/>
      <c r="P129" s="133"/>
      <c r="Q129" s="135"/>
      <c r="R129" s="135"/>
    </row>
    <row r="130" spans="2:18" ht="13.5" customHeight="1" x14ac:dyDescent="0.2">
      <c r="B130" s="93"/>
      <c r="C130" s="133"/>
      <c r="D130" s="133"/>
      <c r="E130" s="133"/>
      <c r="F130" s="133"/>
      <c r="G130" s="133"/>
      <c r="H130" s="134"/>
      <c r="I130" s="134"/>
      <c r="J130" s="133"/>
      <c r="K130" s="133"/>
      <c r="L130" s="133"/>
      <c r="M130" s="133"/>
      <c r="N130" s="133"/>
      <c r="O130" s="133"/>
      <c r="P130" s="133"/>
      <c r="Q130" s="135"/>
      <c r="R130" s="135"/>
    </row>
    <row r="131" spans="2:18" ht="13.5" customHeight="1" x14ac:dyDescent="0.2">
      <c r="B131" s="93"/>
      <c r="C131" s="133"/>
      <c r="D131" s="133"/>
      <c r="E131" s="133"/>
      <c r="F131" s="133"/>
      <c r="G131" s="133"/>
      <c r="H131" s="134"/>
      <c r="I131" s="134"/>
      <c r="J131" s="133"/>
      <c r="K131" s="133"/>
      <c r="L131" s="133"/>
      <c r="M131" s="133"/>
      <c r="N131" s="133"/>
      <c r="O131" s="133"/>
      <c r="P131" s="133"/>
      <c r="Q131" s="135"/>
      <c r="R131" s="135"/>
    </row>
    <row r="132" spans="2:18" ht="13.5" customHeight="1" x14ac:dyDescent="0.2">
      <c r="B132" s="93"/>
      <c r="C132" s="133"/>
      <c r="D132" s="133"/>
      <c r="E132" s="133"/>
      <c r="F132" s="133"/>
      <c r="G132" s="133"/>
      <c r="H132" s="134"/>
      <c r="I132" s="134"/>
      <c r="J132" s="133"/>
      <c r="K132" s="133"/>
      <c r="L132" s="133"/>
      <c r="M132" s="133"/>
      <c r="N132" s="133"/>
      <c r="O132" s="133"/>
      <c r="P132" s="133"/>
      <c r="Q132" s="135"/>
      <c r="R132" s="135"/>
    </row>
    <row r="133" spans="2:18" ht="13.5" customHeight="1" x14ac:dyDescent="0.2">
      <c r="B133" s="93"/>
      <c r="C133" s="133"/>
      <c r="D133" s="133"/>
      <c r="E133" s="133"/>
      <c r="F133" s="133"/>
      <c r="G133" s="133"/>
      <c r="H133" s="134"/>
      <c r="I133" s="134"/>
      <c r="J133" s="133"/>
      <c r="K133" s="133"/>
      <c r="L133" s="133"/>
      <c r="M133" s="133"/>
      <c r="N133" s="133"/>
      <c r="O133" s="133"/>
      <c r="P133" s="133"/>
      <c r="Q133" s="135"/>
      <c r="R133" s="135"/>
    </row>
    <row r="134" spans="2:18" ht="13.5" customHeight="1" x14ac:dyDescent="0.2">
      <c r="B134" s="93"/>
      <c r="C134" s="133"/>
      <c r="D134" s="133"/>
      <c r="E134" s="133"/>
      <c r="F134" s="133"/>
      <c r="G134" s="133"/>
      <c r="H134" s="134"/>
      <c r="I134" s="134"/>
      <c r="J134" s="133"/>
      <c r="K134" s="133"/>
      <c r="L134" s="133"/>
      <c r="M134" s="133"/>
      <c r="N134" s="133"/>
      <c r="O134" s="133"/>
      <c r="P134" s="133"/>
      <c r="Q134" s="135"/>
      <c r="R134" s="135"/>
    </row>
    <row r="135" spans="2:18" ht="13.5" customHeight="1" x14ac:dyDescent="0.2">
      <c r="B135" s="93"/>
      <c r="C135" s="133"/>
      <c r="D135" s="133"/>
      <c r="E135" s="133"/>
      <c r="F135" s="133"/>
      <c r="G135" s="133"/>
      <c r="H135" s="134"/>
      <c r="I135" s="134"/>
      <c r="J135" s="133"/>
      <c r="K135" s="133"/>
      <c r="L135" s="133"/>
      <c r="M135" s="133"/>
      <c r="N135" s="133"/>
      <c r="O135" s="133"/>
      <c r="P135" s="133"/>
      <c r="Q135" s="135"/>
      <c r="R135" s="135"/>
    </row>
    <row r="136" spans="2:18" ht="13.5" customHeight="1" x14ac:dyDescent="0.2">
      <c r="B136" s="93"/>
      <c r="C136" s="133"/>
      <c r="D136" s="133"/>
      <c r="E136" s="133"/>
      <c r="F136" s="133"/>
      <c r="G136" s="133"/>
      <c r="H136" s="134"/>
      <c r="I136" s="134"/>
      <c r="J136" s="133"/>
      <c r="K136" s="133"/>
      <c r="L136" s="133"/>
      <c r="M136" s="133"/>
      <c r="N136" s="133"/>
      <c r="O136" s="133"/>
      <c r="P136" s="133"/>
      <c r="Q136" s="135"/>
      <c r="R136" s="135"/>
    </row>
    <row r="137" spans="2:18" ht="13.5" customHeight="1" x14ac:dyDescent="0.2">
      <c r="B137" s="93"/>
      <c r="C137" s="133"/>
      <c r="D137" s="133"/>
      <c r="E137" s="133"/>
      <c r="F137" s="133"/>
      <c r="G137" s="133"/>
      <c r="H137" s="134"/>
      <c r="I137" s="134"/>
      <c r="J137" s="133"/>
      <c r="K137" s="133"/>
      <c r="L137" s="133"/>
      <c r="M137" s="133"/>
      <c r="N137" s="133"/>
      <c r="O137" s="133"/>
      <c r="P137" s="133"/>
      <c r="Q137" s="135"/>
      <c r="R137" s="135"/>
    </row>
    <row r="138" spans="2:18" ht="13.5" customHeight="1" x14ac:dyDescent="0.2">
      <c r="B138" s="93"/>
      <c r="C138" s="133"/>
      <c r="D138" s="133"/>
      <c r="E138" s="133"/>
      <c r="F138" s="133"/>
      <c r="G138" s="133"/>
      <c r="H138" s="134"/>
      <c r="I138" s="134"/>
      <c r="J138" s="133"/>
      <c r="K138" s="133"/>
      <c r="L138" s="133"/>
      <c r="M138" s="133"/>
      <c r="N138" s="133"/>
      <c r="O138" s="133"/>
      <c r="P138" s="133"/>
      <c r="Q138" s="135"/>
      <c r="R138" s="135"/>
    </row>
    <row r="139" spans="2:18" ht="13.5" customHeight="1" x14ac:dyDescent="0.2">
      <c r="B139" s="93"/>
      <c r="C139" s="133"/>
      <c r="D139" s="133"/>
      <c r="E139" s="133"/>
      <c r="F139" s="133"/>
      <c r="G139" s="133"/>
      <c r="H139" s="134"/>
      <c r="I139" s="134"/>
      <c r="J139" s="133"/>
      <c r="K139" s="133"/>
      <c r="L139" s="133"/>
      <c r="M139" s="133"/>
      <c r="N139" s="133"/>
      <c r="O139" s="133"/>
      <c r="P139" s="133"/>
      <c r="Q139" s="135"/>
      <c r="R139" s="135"/>
    </row>
    <row r="140" spans="2:18" ht="13.5" customHeight="1" x14ac:dyDescent="0.2">
      <c r="B140" s="93"/>
      <c r="C140" s="133"/>
      <c r="D140" s="133"/>
      <c r="E140" s="133"/>
      <c r="F140" s="133"/>
      <c r="G140" s="133"/>
      <c r="H140" s="134"/>
      <c r="I140" s="134"/>
      <c r="J140" s="133"/>
      <c r="K140" s="133"/>
      <c r="L140" s="133"/>
      <c r="M140" s="133"/>
      <c r="N140" s="133"/>
      <c r="O140" s="133"/>
      <c r="P140" s="133"/>
      <c r="Q140" s="135"/>
      <c r="R140" s="135"/>
    </row>
    <row r="141" spans="2:18" ht="13.5" customHeight="1" x14ac:dyDescent="0.2">
      <c r="B141" s="93"/>
      <c r="C141" s="133"/>
      <c r="D141" s="133"/>
      <c r="E141" s="133"/>
      <c r="F141" s="133"/>
      <c r="G141" s="133"/>
      <c r="H141" s="134"/>
      <c r="I141" s="134"/>
      <c r="J141" s="133"/>
      <c r="K141" s="133"/>
      <c r="L141" s="133"/>
      <c r="M141" s="133"/>
      <c r="N141" s="133"/>
      <c r="O141" s="133"/>
      <c r="P141" s="133"/>
      <c r="Q141" s="135"/>
      <c r="R141" s="135"/>
    </row>
    <row r="142" spans="2:18" ht="13.5" customHeight="1" x14ac:dyDescent="0.2">
      <c r="B142" s="93"/>
      <c r="C142" s="133"/>
      <c r="D142" s="133"/>
      <c r="E142" s="133"/>
      <c r="F142" s="133"/>
      <c r="G142" s="133"/>
      <c r="H142" s="134"/>
      <c r="I142" s="134"/>
      <c r="J142" s="133"/>
      <c r="K142" s="133"/>
      <c r="L142" s="133"/>
      <c r="M142" s="133"/>
      <c r="N142" s="133"/>
      <c r="O142" s="133"/>
      <c r="P142" s="133"/>
      <c r="Q142" s="135"/>
      <c r="R142" s="135"/>
    </row>
    <row r="143" spans="2:18" ht="13.5" customHeight="1" x14ac:dyDescent="0.2">
      <c r="B143" s="93"/>
      <c r="C143" s="133"/>
      <c r="D143" s="133"/>
      <c r="E143" s="133"/>
      <c r="F143" s="133"/>
      <c r="G143" s="133"/>
      <c r="H143" s="134"/>
      <c r="I143" s="134"/>
      <c r="J143" s="133"/>
      <c r="K143" s="133"/>
      <c r="L143" s="133"/>
      <c r="M143" s="133"/>
      <c r="N143" s="133"/>
      <c r="O143" s="133"/>
      <c r="P143" s="133"/>
      <c r="Q143" s="135"/>
      <c r="R143" s="135"/>
    </row>
    <row r="144" spans="2:18" ht="13.5" customHeight="1" x14ac:dyDescent="0.2">
      <c r="B144" s="93"/>
      <c r="C144" s="133"/>
      <c r="D144" s="133"/>
      <c r="E144" s="133"/>
      <c r="F144" s="133"/>
      <c r="G144" s="133"/>
      <c r="H144" s="134"/>
      <c r="I144" s="134"/>
      <c r="J144" s="133"/>
      <c r="K144" s="133"/>
      <c r="L144" s="133"/>
      <c r="M144" s="133"/>
      <c r="N144" s="133"/>
      <c r="O144" s="133"/>
      <c r="P144" s="133"/>
      <c r="Q144" s="135"/>
      <c r="R144" s="135"/>
    </row>
    <row r="145" spans="2:18" ht="13.5" customHeight="1" x14ac:dyDescent="0.2">
      <c r="B145" s="93"/>
      <c r="C145" s="133"/>
      <c r="D145" s="133"/>
      <c r="E145" s="133"/>
      <c r="F145" s="133"/>
      <c r="G145" s="133"/>
      <c r="H145" s="134"/>
      <c r="I145" s="134"/>
      <c r="J145" s="133"/>
      <c r="K145" s="133"/>
      <c r="L145" s="133"/>
      <c r="M145" s="133"/>
      <c r="N145" s="133"/>
      <c r="O145" s="133"/>
      <c r="P145" s="133"/>
      <c r="Q145" s="135"/>
      <c r="R145" s="135"/>
    </row>
    <row r="146" spans="2:18" ht="13.5" customHeight="1" x14ac:dyDescent="0.2">
      <c r="B146" s="93"/>
      <c r="C146" s="133"/>
      <c r="D146" s="133"/>
      <c r="E146" s="133"/>
      <c r="F146" s="133"/>
      <c r="G146" s="133"/>
      <c r="H146" s="134"/>
      <c r="I146" s="134"/>
      <c r="J146" s="133"/>
      <c r="K146" s="133"/>
      <c r="L146" s="133"/>
      <c r="M146" s="133"/>
      <c r="N146" s="133"/>
      <c r="O146" s="133"/>
      <c r="P146" s="133"/>
      <c r="Q146" s="135"/>
      <c r="R146" s="135"/>
    </row>
    <row r="147" spans="2:18" ht="13.5" customHeight="1" x14ac:dyDescent="0.2">
      <c r="B147" s="93"/>
      <c r="C147" s="133"/>
      <c r="D147" s="133"/>
      <c r="E147" s="133"/>
      <c r="F147" s="133"/>
      <c r="G147" s="133"/>
      <c r="H147" s="134"/>
      <c r="I147" s="134"/>
      <c r="J147" s="133"/>
      <c r="K147" s="133"/>
      <c r="L147" s="133"/>
      <c r="M147" s="133"/>
      <c r="N147" s="133"/>
      <c r="O147" s="133"/>
      <c r="P147" s="133"/>
      <c r="Q147" s="135"/>
      <c r="R147" s="135"/>
    </row>
    <row r="148" spans="2:18" ht="13.5" customHeight="1" x14ac:dyDescent="0.2">
      <c r="B148" s="93"/>
      <c r="C148" s="133"/>
      <c r="D148" s="133"/>
      <c r="E148" s="133"/>
      <c r="F148" s="133"/>
      <c r="G148" s="133"/>
      <c r="H148" s="134"/>
      <c r="I148" s="134"/>
      <c r="J148" s="133"/>
      <c r="K148" s="133"/>
      <c r="L148" s="133"/>
      <c r="M148" s="133"/>
      <c r="N148" s="133"/>
      <c r="O148" s="133"/>
      <c r="P148" s="133"/>
      <c r="Q148" s="135"/>
      <c r="R148" s="135"/>
    </row>
    <row r="149" spans="2:18" ht="13.5" customHeight="1" x14ac:dyDescent="0.2">
      <c r="B149" s="93"/>
      <c r="C149" s="133"/>
      <c r="D149" s="133"/>
      <c r="E149" s="133"/>
      <c r="F149" s="133"/>
      <c r="G149" s="133"/>
      <c r="H149" s="134"/>
      <c r="I149" s="134"/>
      <c r="J149" s="133"/>
      <c r="K149" s="133"/>
      <c r="L149" s="133"/>
      <c r="M149" s="133"/>
      <c r="N149" s="133"/>
      <c r="O149" s="133"/>
      <c r="P149" s="133"/>
      <c r="Q149" s="135"/>
      <c r="R149" s="135"/>
    </row>
    <row r="150" spans="2:18" ht="13.5" customHeight="1" x14ac:dyDescent="0.2">
      <c r="B150" s="93"/>
      <c r="C150" s="133"/>
      <c r="D150" s="133"/>
      <c r="E150" s="133"/>
      <c r="F150" s="133"/>
      <c r="G150" s="133"/>
      <c r="H150" s="134"/>
      <c r="I150" s="134"/>
      <c r="J150" s="133"/>
      <c r="K150" s="133"/>
      <c r="L150" s="133"/>
      <c r="M150" s="133"/>
      <c r="N150" s="133"/>
      <c r="O150" s="133"/>
      <c r="P150" s="133"/>
      <c r="Q150" s="135"/>
      <c r="R150" s="135"/>
    </row>
    <row r="151" spans="2:18" ht="13.5" customHeight="1" x14ac:dyDescent="0.2">
      <c r="B151" s="93"/>
      <c r="C151" s="133"/>
      <c r="D151" s="133"/>
      <c r="E151" s="133"/>
      <c r="F151" s="133"/>
      <c r="G151" s="133"/>
      <c r="H151" s="134"/>
      <c r="I151" s="134"/>
      <c r="J151" s="133"/>
      <c r="K151" s="133"/>
      <c r="L151" s="133"/>
      <c r="M151" s="133"/>
      <c r="N151" s="133"/>
      <c r="O151" s="133"/>
      <c r="P151" s="133"/>
      <c r="Q151" s="135"/>
      <c r="R151" s="135"/>
    </row>
    <row r="152" spans="2:18" ht="18.75" customHeight="1" x14ac:dyDescent="0.2"/>
    <row r="153" spans="2:18" ht="18.75" customHeight="1" x14ac:dyDescent="0.2"/>
    <row r="154" spans="2:18" ht="18.75" customHeight="1" x14ac:dyDescent="0.2"/>
    <row r="155" spans="2:18" ht="18.75" customHeight="1" x14ac:dyDescent="0.2"/>
    <row r="156" spans="2:18" ht="18.75" customHeight="1" x14ac:dyDescent="0.2"/>
    <row r="157" spans="2:18" ht="21.75" customHeight="1" x14ac:dyDescent="0.2"/>
    <row r="158" spans="2:18" ht="9.75" customHeight="1" x14ac:dyDescent="0.2">
      <c r="B158" s="93"/>
      <c r="C158" s="133"/>
      <c r="D158" s="133"/>
      <c r="E158" s="133"/>
      <c r="F158" s="133"/>
      <c r="G158" s="133"/>
      <c r="H158" s="134"/>
      <c r="I158" s="134"/>
      <c r="J158" s="133"/>
      <c r="K158" s="133"/>
      <c r="L158" s="133"/>
      <c r="M158" s="133"/>
      <c r="N158" s="133"/>
      <c r="O158" s="133"/>
      <c r="P158" s="133"/>
      <c r="Q158" s="133"/>
      <c r="R158" s="133"/>
    </row>
    <row r="159" spans="2:18" ht="9.75" customHeight="1" x14ac:dyDescent="0.2">
      <c r="B159" s="93"/>
      <c r="C159" s="133"/>
      <c r="D159" s="133"/>
      <c r="E159" s="133"/>
      <c r="F159" s="133"/>
      <c r="G159" s="133"/>
      <c r="H159" s="134"/>
      <c r="I159" s="134"/>
      <c r="J159" s="133"/>
      <c r="K159" s="133"/>
      <c r="L159" s="133"/>
      <c r="M159" s="133"/>
      <c r="N159" s="133"/>
      <c r="O159" s="133"/>
      <c r="P159" s="133"/>
      <c r="Q159" s="133"/>
      <c r="R159" s="133"/>
    </row>
    <row r="160" spans="2:18" ht="9.75" customHeight="1" x14ac:dyDescent="0.2">
      <c r="B160" s="133"/>
      <c r="C160" s="133"/>
      <c r="D160" s="133"/>
      <c r="E160" s="133"/>
      <c r="F160" s="133"/>
      <c r="G160" s="133"/>
      <c r="H160" s="134"/>
      <c r="I160" s="134"/>
      <c r="J160" s="133"/>
      <c r="K160" s="133"/>
      <c r="L160" s="133"/>
      <c r="M160" s="133"/>
      <c r="N160" s="133"/>
      <c r="O160" s="133"/>
      <c r="P160" s="133"/>
      <c r="Q160" s="133"/>
      <c r="R160" s="133"/>
    </row>
    <row r="161" spans="2:18" ht="9.75" customHeight="1" x14ac:dyDescent="0.2">
      <c r="B161" s="133"/>
      <c r="C161" s="133"/>
      <c r="D161" s="133"/>
      <c r="E161" s="133"/>
      <c r="F161" s="133"/>
      <c r="G161" s="133"/>
      <c r="H161" s="134"/>
      <c r="I161" s="134"/>
      <c r="J161" s="133"/>
      <c r="K161" s="133"/>
      <c r="L161" s="133"/>
      <c r="M161" s="133"/>
      <c r="N161" s="133"/>
      <c r="O161" s="133"/>
      <c r="P161" s="133"/>
      <c r="Q161" s="133"/>
      <c r="R161" s="133"/>
    </row>
    <row r="162" spans="2:18" ht="9.75" customHeight="1" x14ac:dyDescent="0.2">
      <c r="B162" s="140"/>
      <c r="C162" s="140"/>
      <c r="D162" s="140"/>
      <c r="E162" s="140"/>
      <c r="F162" s="140"/>
      <c r="G162" s="140"/>
      <c r="H162" s="141"/>
      <c r="I162" s="141"/>
      <c r="J162" s="140"/>
      <c r="K162" s="140"/>
      <c r="L162" s="140"/>
      <c r="M162" s="140"/>
      <c r="N162" s="140"/>
      <c r="O162" s="140"/>
      <c r="P162" s="140"/>
      <c r="Q162" s="140"/>
      <c r="R162" s="140"/>
    </row>
    <row r="163" spans="2:18" ht="9.75" customHeight="1" x14ac:dyDescent="0.2">
      <c r="B163" s="140"/>
      <c r="C163" s="140"/>
      <c r="D163" s="140"/>
      <c r="E163" s="140"/>
      <c r="F163" s="140"/>
      <c r="G163" s="140"/>
      <c r="H163" s="141"/>
      <c r="I163" s="141"/>
      <c r="J163" s="140"/>
      <c r="K163" s="140"/>
      <c r="L163" s="140"/>
      <c r="M163" s="140"/>
      <c r="N163" s="140"/>
      <c r="O163" s="140"/>
      <c r="P163" s="140"/>
      <c r="Q163" s="140"/>
      <c r="R163" s="140"/>
    </row>
    <row r="164" spans="2:18" ht="9.75" customHeight="1" x14ac:dyDescent="0.2">
      <c r="B164" s="140"/>
      <c r="C164" s="140"/>
      <c r="D164" s="140"/>
      <c r="E164" s="140"/>
      <c r="F164" s="140"/>
      <c r="G164" s="140"/>
      <c r="H164" s="141"/>
      <c r="I164" s="141"/>
      <c r="J164" s="140"/>
      <c r="K164" s="140"/>
      <c r="L164" s="140"/>
      <c r="M164" s="140"/>
      <c r="N164" s="140"/>
      <c r="O164" s="140"/>
      <c r="P164" s="140"/>
      <c r="Q164" s="140"/>
      <c r="R164" s="140"/>
    </row>
    <row r="165" spans="2:18" ht="9.75" customHeight="1" x14ac:dyDescent="0.2">
      <c r="B165" s="140"/>
      <c r="C165" s="140"/>
      <c r="D165" s="140"/>
      <c r="E165" s="140"/>
      <c r="F165" s="140"/>
      <c r="G165" s="140"/>
      <c r="H165" s="141"/>
      <c r="I165" s="141"/>
      <c r="J165" s="140"/>
      <c r="K165" s="140"/>
      <c r="L165" s="140"/>
      <c r="M165" s="140"/>
      <c r="N165" s="140"/>
      <c r="O165" s="140"/>
      <c r="P165" s="140"/>
      <c r="Q165" s="140"/>
      <c r="R165" s="140"/>
    </row>
    <row r="166" spans="2:18" ht="9.75" customHeight="1" x14ac:dyDescent="0.2">
      <c r="B166" s="140"/>
      <c r="C166" s="140"/>
      <c r="D166" s="140"/>
      <c r="E166" s="140"/>
      <c r="F166" s="140"/>
      <c r="G166" s="140"/>
      <c r="H166" s="141"/>
      <c r="I166" s="141"/>
      <c r="J166" s="140"/>
      <c r="K166" s="140"/>
      <c r="L166" s="140"/>
      <c r="M166" s="140"/>
      <c r="N166" s="140"/>
      <c r="O166" s="140"/>
      <c r="P166" s="140"/>
      <c r="Q166" s="140"/>
      <c r="R166" s="140"/>
    </row>
    <row r="167" spans="2:18" ht="9.75" customHeight="1" x14ac:dyDescent="0.2">
      <c r="B167" s="140"/>
      <c r="C167" s="140"/>
      <c r="D167" s="140"/>
      <c r="E167" s="140"/>
      <c r="F167" s="140"/>
      <c r="G167" s="140"/>
      <c r="H167" s="141"/>
      <c r="I167" s="141"/>
      <c r="J167" s="140"/>
      <c r="K167" s="140"/>
      <c r="L167" s="140"/>
      <c r="M167" s="140"/>
      <c r="N167" s="140"/>
      <c r="O167" s="140"/>
      <c r="P167" s="140"/>
      <c r="Q167" s="140"/>
      <c r="R167" s="140"/>
    </row>
    <row r="168" spans="2:18" ht="9.75" customHeight="1" x14ac:dyDescent="0.2">
      <c r="B168" s="140"/>
      <c r="C168" s="140"/>
      <c r="D168" s="140"/>
      <c r="E168" s="140"/>
      <c r="F168" s="140"/>
      <c r="G168" s="140"/>
      <c r="H168" s="141"/>
      <c r="I168" s="141"/>
      <c r="J168" s="140"/>
      <c r="K168" s="140"/>
      <c r="L168" s="140"/>
      <c r="M168" s="140"/>
      <c r="N168" s="140"/>
      <c r="O168" s="140"/>
      <c r="P168" s="140"/>
      <c r="Q168" s="140"/>
      <c r="R168" s="140"/>
    </row>
    <row r="169" spans="2:18" ht="9.75" customHeight="1" x14ac:dyDescent="0.2">
      <c r="B169" s="140"/>
      <c r="C169" s="140"/>
      <c r="D169" s="140"/>
      <c r="E169" s="140"/>
      <c r="F169" s="140"/>
      <c r="G169" s="140"/>
      <c r="H169" s="141"/>
      <c r="I169" s="141"/>
      <c r="J169" s="140"/>
      <c r="K169" s="140"/>
      <c r="L169" s="140"/>
      <c r="M169" s="140"/>
      <c r="N169" s="140"/>
      <c r="O169" s="140"/>
      <c r="P169" s="140"/>
      <c r="Q169" s="140"/>
      <c r="R169" s="140"/>
    </row>
    <row r="170" spans="2:18" ht="18.75" x14ac:dyDescent="0.2">
      <c r="B170" s="140"/>
      <c r="C170" s="140"/>
      <c r="D170" s="140"/>
      <c r="E170" s="140"/>
      <c r="F170" s="140"/>
      <c r="G170" s="140"/>
      <c r="H170" s="141"/>
      <c r="I170" s="141"/>
      <c r="J170" s="140"/>
      <c r="K170" s="140"/>
      <c r="L170" s="140"/>
      <c r="M170" s="140"/>
      <c r="N170" s="140"/>
      <c r="O170" s="140"/>
      <c r="P170" s="140"/>
      <c r="Q170" s="140"/>
      <c r="R170" s="140"/>
    </row>
    <row r="171" spans="2:18" ht="18.75" x14ac:dyDescent="0.2">
      <c r="B171" s="140"/>
      <c r="C171" s="140"/>
      <c r="D171" s="140"/>
      <c r="E171" s="140"/>
      <c r="F171" s="140"/>
      <c r="G171" s="140"/>
      <c r="H171" s="141"/>
      <c r="I171" s="141"/>
      <c r="J171" s="140"/>
      <c r="K171" s="140"/>
      <c r="L171" s="140"/>
      <c r="M171" s="140"/>
      <c r="N171" s="140"/>
      <c r="O171" s="140"/>
      <c r="P171" s="140"/>
      <c r="Q171" s="140"/>
      <c r="R171" s="140"/>
    </row>
    <row r="172" spans="2:18" ht="18.75" x14ac:dyDescent="0.2">
      <c r="B172" s="140"/>
      <c r="C172" s="140"/>
      <c r="D172" s="140"/>
      <c r="E172" s="140"/>
      <c r="F172" s="140"/>
      <c r="G172" s="140"/>
      <c r="H172" s="141"/>
      <c r="I172" s="141"/>
      <c r="J172" s="140"/>
      <c r="K172" s="140"/>
      <c r="L172" s="140"/>
      <c r="M172" s="140"/>
      <c r="N172" s="140"/>
      <c r="O172" s="140"/>
      <c r="P172" s="140"/>
      <c r="Q172" s="140"/>
      <c r="R172" s="140"/>
    </row>
    <row r="173" spans="2:18" ht="18.75" x14ac:dyDescent="0.2">
      <c r="B173" s="140"/>
      <c r="C173" s="140"/>
      <c r="D173" s="140"/>
      <c r="E173" s="140"/>
      <c r="F173" s="140"/>
      <c r="G173" s="140"/>
      <c r="H173" s="141"/>
      <c r="I173" s="141"/>
      <c r="J173" s="140"/>
      <c r="K173" s="140"/>
      <c r="L173" s="140"/>
      <c r="M173" s="140"/>
      <c r="N173" s="140"/>
      <c r="O173" s="140"/>
      <c r="P173" s="140"/>
      <c r="Q173" s="140"/>
      <c r="R173" s="140"/>
    </row>
    <row r="174" spans="2:18" ht="18.75" x14ac:dyDescent="0.2">
      <c r="B174" s="140"/>
      <c r="C174" s="140"/>
      <c r="D174" s="140"/>
      <c r="E174" s="140"/>
      <c r="F174" s="140"/>
      <c r="G174" s="140"/>
      <c r="H174" s="141"/>
      <c r="I174" s="141"/>
      <c r="J174" s="140"/>
      <c r="K174" s="140"/>
      <c r="L174" s="140"/>
      <c r="M174" s="140"/>
      <c r="N174" s="140"/>
      <c r="O174" s="140"/>
      <c r="P174" s="140"/>
      <c r="Q174" s="140"/>
      <c r="R174" s="140"/>
    </row>
    <row r="175" spans="2:18" ht="18.75" x14ac:dyDescent="0.2">
      <c r="B175" s="140"/>
      <c r="C175" s="140"/>
      <c r="D175" s="140"/>
      <c r="E175" s="140"/>
      <c r="F175" s="140"/>
      <c r="G175" s="140"/>
      <c r="H175" s="141"/>
      <c r="I175" s="141"/>
      <c r="J175" s="140"/>
      <c r="K175" s="140"/>
      <c r="L175" s="140"/>
      <c r="M175" s="140"/>
      <c r="N175" s="140"/>
      <c r="O175" s="140"/>
      <c r="P175" s="140"/>
      <c r="Q175" s="140"/>
      <c r="R175" s="140"/>
    </row>
    <row r="176" spans="2:18" ht="18.75" x14ac:dyDescent="0.2">
      <c r="B176" s="140"/>
      <c r="C176" s="140"/>
      <c r="D176" s="140"/>
      <c r="E176" s="140"/>
      <c r="F176" s="140"/>
      <c r="G176" s="140"/>
      <c r="H176" s="141"/>
      <c r="I176" s="141"/>
      <c r="J176" s="140"/>
      <c r="K176" s="140"/>
      <c r="L176" s="140"/>
      <c r="M176" s="140"/>
      <c r="N176" s="140"/>
      <c r="O176" s="140"/>
      <c r="P176" s="140"/>
      <c r="Q176" s="140"/>
      <c r="R176" s="140"/>
    </row>
    <row r="177" spans="2:18" ht="18.75" x14ac:dyDescent="0.2">
      <c r="B177" s="140"/>
      <c r="C177" s="140"/>
      <c r="D177" s="140"/>
      <c r="E177" s="140"/>
      <c r="F177" s="140"/>
      <c r="G177" s="140"/>
      <c r="H177" s="141"/>
      <c r="I177" s="141"/>
      <c r="J177" s="140"/>
      <c r="K177" s="140"/>
      <c r="L177" s="140"/>
      <c r="M177" s="140"/>
      <c r="N177" s="140"/>
      <c r="O177" s="140"/>
      <c r="P177" s="140"/>
      <c r="Q177" s="140"/>
      <c r="R177" s="140"/>
    </row>
    <row r="178" spans="2:18" ht="18.75" x14ac:dyDescent="0.2">
      <c r="B178" s="140"/>
      <c r="C178" s="140"/>
      <c r="D178" s="140"/>
      <c r="E178" s="140"/>
      <c r="F178" s="140"/>
      <c r="G178" s="140"/>
      <c r="H178" s="141"/>
      <c r="I178" s="141"/>
      <c r="J178" s="140"/>
      <c r="K178" s="140"/>
      <c r="L178" s="140"/>
      <c r="M178" s="140"/>
      <c r="N178" s="140"/>
      <c r="O178" s="140"/>
      <c r="P178" s="140"/>
      <c r="Q178" s="140"/>
      <c r="R178" s="140"/>
    </row>
    <row r="179" spans="2:18" ht="18.75" x14ac:dyDescent="0.2">
      <c r="B179" s="140"/>
      <c r="C179" s="140"/>
      <c r="D179" s="140"/>
      <c r="E179" s="140"/>
      <c r="F179" s="140"/>
      <c r="G179" s="140"/>
      <c r="H179" s="141"/>
      <c r="I179" s="141"/>
      <c r="J179" s="140"/>
      <c r="K179" s="140"/>
      <c r="L179" s="140"/>
      <c r="M179" s="140"/>
      <c r="N179" s="140"/>
      <c r="O179" s="140"/>
      <c r="P179" s="140"/>
      <c r="Q179" s="140"/>
      <c r="R179" s="140"/>
    </row>
    <row r="180" spans="2:18" ht="18.75" x14ac:dyDescent="0.2">
      <c r="B180" s="140"/>
      <c r="C180" s="140"/>
      <c r="D180" s="140"/>
      <c r="E180" s="140"/>
      <c r="F180" s="140"/>
      <c r="G180" s="140"/>
      <c r="H180" s="141"/>
      <c r="I180" s="141"/>
      <c r="J180" s="140"/>
      <c r="K180" s="140"/>
      <c r="L180" s="140"/>
      <c r="M180" s="140"/>
      <c r="N180" s="140"/>
      <c r="O180" s="140"/>
      <c r="P180" s="140"/>
      <c r="Q180" s="140"/>
      <c r="R180" s="140"/>
    </row>
    <row r="181" spans="2:18" ht="18.75" x14ac:dyDescent="0.2">
      <c r="B181" s="140"/>
      <c r="C181" s="140"/>
      <c r="D181" s="140"/>
      <c r="E181" s="140"/>
      <c r="F181" s="140"/>
      <c r="G181" s="140"/>
      <c r="H181" s="141"/>
      <c r="I181" s="141"/>
      <c r="J181" s="140"/>
      <c r="K181" s="140"/>
      <c r="L181" s="140"/>
      <c r="M181" s="140"/>
      <c r="N181" s="140"/>
      <c r="O181" s="140"/>
      <c r="P181" s="140"/>
      <c r="Q181" s="140"/>
      <c r="R181" s="140"/>
    </row>
    <row r="182" spans="2:18" ht="18.75" x14ac:dyDescent="0.2">
      <c r="B182" s="140"/>
      <c r="C182" s="140"/>
      <c r="D182" s="140"/>
      <c r="E182" s="140"/>
      <c r="F182" s="140"/>
      <c r="G182" s="140"/>
      <c r="H182" s="141"/>
      <c r="I182" s="141"/>
      <c r="J182" s="140"/>
      <c r="K182" s="140"/>
      <c r="L182" s="140"/>
      <c r="M182" s="140"/>
      <c r="N182" s="140"/>
      <c r="O182" s="140"/>
      <c r="P182" s="140"/>
      <c r="Q182" s="140"/>
      <c r="R182" s="140"/>
    </row>
    <row r="183" spans="2:18" ht="18.75" x14ac:dyDescent="0.2">
      <c r="B183" s="140"/>
      <c r="C183" s="140"/>
      <c r="D183" s="140"/>
      <c r="E183" s="140"/>
      <c r="F183" s="140"/>
      <c r="G183" s="140"/>
      <c r="H183" s="141"/>
      <c r="I183" s="141"/>
      <c r="J183" s="140"/>
      <c r="K183" s="140"/>
      <c r="L183" s="140"/>
      <c r="M183" s="140"/>
      <c r="N183" s="140"/>
      <c r="O183" s="140"/>
      <c r="P183" s="140"/>
      <c r="Q183" s="140"/>
      <c r="R183" s="140"/>
    </row>
    <row r="184" spans="2:18" ht="18.75" x14ac:dyDescent="0.2">
      <c r="B184" s="140"/>
      <c r="C184" s="140"/>
      <c r="D184" s="140"/>
      <c r="E184" s="140"/>
      <c r="F184" s="140"/>
      <c r="G184" s="140"/>
      <c r="H184" s="141"/>
      <c r="I184" s="141"/>
      <c r="J184" s="140"/>
      <c r="K184" s="140"/>
      <c r="L184" s="140"/>
      <c r="M184" s="140"/>
      <c r="N184" s="140"/>
      <c r="O184" s="140"/>
      <c r="P184" s="140"/>
      <c r="Q184" s="140"/>
      <c r="R184" s="140"/>
    </row>
    <row r="185" spans="2:18" ht="18.75" x14ac:dyDescent="0.2">
      <c r="B185" s="140"/>
      <c r="C185" s="140"/>
      <c r="D185" s="140"/>
      <c r="E185" s="140"/>
      <c r="F185" s="140"/>
      <c r="G185" s="140"/>
      <c r="H185" s="141"/>
      <c r="I185" s="141"/>
      <c r="J185" s="140"/>
      <c r="K185" s="140"/>
      <c r="L185" s="140"/>
      <c r="M185" s="140"/>
      <c r="N185" s="140"/>
      <c r="O185" s="140"/>
      <c r="P185" s="140"/>
      <c r="Q185" s="140"/>
      <c r="R185" s="140"/>
    </row>
    <row r="186" spans="2:18" ht="18.75" x14ac:dyDescent="0.2">
      <c r="B186" s="140"/>
      <c r="C186" s="140"/>
      <c r="D186" s="140"/>
      <c r="E186" s="140"/>
      <c r="F186" s="140"/>
      <c r="G186" s="140"/>
      <c r="H186" s="141"/>
      <c r="I186" s="141"/>
      <c r="J186" s="140"/>
      <c r="K186" s="140"/>
      <c r="L186" s="140"/>
      <c r="M186" s="140"/>
      <c r="N186" s="140"/>
      <c r="O186" s="140"/>
      <c r="P186" s="140"/>
      <c r="Q186" s="140"/>
      <c r="R186" s="140"/>
    </row>
    <row r="187" spans="2:18" ht="18.75" x14ac:dyDescent="0.2">
      <c r="B187" s="140"/>
      <c r="C187" s="140"/>
      <c r="D187" s="140"/>
      <c r="E187" s="140"/>
      <c r="F187" s="140"/>
      <c r="G187" s="140"/>
      <c r="H187" s="141"/>
      <c r="I187" s="141"/>
      <c r="J187" s="140"/>
      <c r="K187" s="140"/>
      <c r="L187" s="140"/>
      <c r="M187" s="140"/>
      <c r="N187" s="140"/>
      <c r="O187" s="140"/>
      <c r="P187" s="140"/>
      <c r="Q187" s="140"/>
      <c r="R187" s="140"/>
    </row>
    <row r="188" spans="2:18" ht="18.75" x14ac:dyDescent="0.2">
      <c r="B188" s="140"/>
      <c r="C188" s="140"/>
      <c r="D188" s="140"/>
      <c r="E188" s="140"/>
      <c r="F188" s="140"/>
      <c r="G188" s="140"/>
      <c r="H188" s="141"/>
      <c r="I188" s="141"/>
      <c r="J188" s="140"/>
      <c r="K188" s="140"/>
      <c r="L188" s="140"/>
      <c r="M188" s="140"/>
      <c r="N188" s="140"/>
      <c r="O188" s="140"/>
      <c r="P188" s="140"/>
      <c r="Q188" s="140"/>
      <c r="R188" s="140"/>
    </row>
    <row r="189" spans="2:18" ht="18.75" x14ac:dyDescent="0.2">
      <c r="B189" s="140"/>
      <c r="C189" s="140"/>
      <c r="D189" s="140"/>
      <c r="E189" s="140"/>
      <c r="F189" s="140"/>
      <c r="G189" s="140"/>
      <c r="H189" s="141"/>
      <c r="I189" s="141"/>
      <c r="J189" s="140"/>
      <c r="K189" s="140"/>
      <c r="L189" s="140"/>
      <c r="M189" s="140"/>
      <c r="N189" s="140"/>
      <c r="O189" s="140"/>
      <c r="P189" s="140"/>
      <c r="Q189" s="140"/>
      <c r="R189" s="140"/>
    </row>
    <row r="190" spans="2:18" ht="18.75" x14ac:dyDescent="0.2">
      <c r="B190" s="140"/>
      <c r="C190" s="140"/>
      <c r="D190" s="140"/>
      <c r="E190" s="140"/>
      <c r="F190" s="140"/>
      <c r="G190" s="140"/>
      <c r="H190" s="141"/>
      <c r="I190" s="141"/>
      <c r="J190" s="140"/>
      <c r="K190" s="140"/>
      <c r="L190" s="140"/>
      <c r="M190" s="140"/>
      <c r="N190" s="140"/>
      <c r="O190" s="140"/>
      <c r="P190" s="140"/>
      <c r="Q190" s="140"/>
      <c r="R190" s="140"/>
    </row>
    <row r="191" spans="2:18" ht="18.75" x14ac:dyDescent="0.2">
      <c r="B191" s="140"/>
      <c r="C191" s="140"/>
      <c r="D191" s="140"/>
      <c r="E191" s="140"/>
      <c r="F191" s="140"/>
      <c r="G191" s="140"/>
      <c r="H191" s="141"/>
      <c r="I191" s="141"/>
      <c r="J191" s="140"/>
      <c r="K191" s="140"/>
      <c r="L191" s="140"/>
      <c r="M191" s="140"/>
      <c r="N191" s="140"/>
      <c r="O191" s="140"/>
      <c r="P191" s="140"/>
      <c r="Q191" s="140"/>
      <c r="R191" s="140"/>
    </row>
    <row r="192" spans="2:18" ht="18.75" x14ac:dyDescent="0.2">
      <c r="B192" s="140"/>
      <c r="C192" s="140"/>
      <c r="D192" s="140"/>
      <c r="E192" s="140"/>
      <c r="F192" s="140"/>
      <c r="G192" s="140"/>
      <c r="H192" s="141"/>
      <c r="I192" s="141"/>
      <c r="J192" s="140"/>
      <c r="K192" s="140"/>
      <c r="L192" s="140"/>
      <c r="M192" s="140"/>
      <c r="N192" s="140"/>
      <c r="O192" s="140"/>
      <c r="P192" s="140"/>
      <c r="Q192" s="140"/>
      <c r="R192" s="140"/>
    </row>
    <row r="193" spans="2:18" ht="18.75" x14ac:dyDescent="0.2">
      <c r="B193" s="140"/>
      <c r="C193" s="140"/>
      <c r="D193" s="140"/>
      <c r="E193" s="140"/>
      <c r="F193" s="140"/>
      <c r="G193" s="140"/>
      <c r="H193" s="141"/>
      <c r="I193" s="141"/>
      <c r="J193" s="140"/>
      <c r="K193" s="140"/>
      <c r="L193" s="140"/>
      <c r="M193" s="140"/>
      <c r="N193" s="140"/>
      <c r="O193" s="140"/>
      <c r="P193" s="140"/>
      <c r="Q193" s="140"/>
      <c r="R193" s="140"/>
    </row>
    <row r="194" spans="2:18" ht="18.75" x14ac:dyDescent="0.2">
      <c r="B194" s="140"/>
      <c r="C194" s="140"/>
      <c r="D194" s="140"/>
      <c r="E194" s="140"/>
      <c r="F194" s="140"/>
      <c r="G194" s="140"/>
      <c r="H194" s="141"/>
      <c r="I194" s="141"/>
      <c r="J194" s="140"/>
      <c r="K194" s="140"/>
      <c r="L194" s="140"/>
      <c r="M194" s="140"/>
      <c r="N194" s="140"/>
      <c r="O194" s="140"/>
      <c r="P194" s="140"/>
      <c r="Q194" s="140"/>
      <c r="R194" s="140"/>
    </row>
    <row r="195" spans="2:18" ht="18.75" x14ac:dyDescent="0.2">
      <c r="B195" s="140"/>
      <c r="C195" s="140"/>
      <c r="D195" s="140"/>
      <c r="E195" s="140"/>
      <c r="F195" s="140"/>
      <c r="G195" s="140"/>
      <c r="H195" s="141"/>
      <c r="I195" s="141"/>
      <c r="J195" s="140"/>
      <c r="K195" s="140"/>
      <c r="L195" s="140"/>
      <c r="M195" s="140"/>
      <c r="N195" s="140"/>
      <c r="O195" s="140"/>
      <c r="P195" s="140"/>
      <c r="Q195" s="140"/>
      <c r="R195" s="140"/>
    </row>
    <row r="196" spans="2:18" ht="18.75" x14ac:dyDescent="0.2">
      <c r="B196" s="140"/>
      <c r="C196" s="140"/>
      <c r="D196" s="140"/>
      <c r="E196" s="140"/>
      <c r="F196" s="140"/>
      <c r="G196" s="140"/>
      <c r="H196" s="141"/>
      <c r="I196" s="141"/>
      <c r="J196" s="140"/>
      <c r="K196" s="140"/>
      <c r="L196" s="140"/>
      <c r="M196" s="140"/>
      <c r="N196" s="140"/>
      <c r="O196" s="140"/>
      <c r="P196" s="140"/>
      <c r="Q196" s="140"/>
      <c r="R196" s="140"/>
    </row>
    <row r="197" spans="2:18" ht="18.75" x14ac:dyDescent="0.2">
      <c r="B197" s="140"/>
      <c r="C197" s="140"/>
      <c r="D197" s="140"/>
      <c r="E197" s="140"/>
      <c r="F197" s="140"/>
      <c r="G197" s="140"/>
      <c r="H197" s="141"/>
      <c r="I197" s="141"/>
      <c r="J197" s="140"/>
      <c r="K197" s="140"/>
      <c r="L197" s="140"/>
      <c r="M197" s="140"/>
      <c r="N197" s="140"/>
      <c r="O197" s="140"/>
      <c r="P197" s="140"/>
      <c r="Q197" s="140"/>
      <c r="R197" s="140"/>
    </row>
    <row r="198" spans="2:18" ht="18.75" x14ac:dyDescent="0.2">
      <c r="B198" s="140"/>
      <c r="C198" s="140"/>
      <c r="D198" s="140"/>
      <c r="E198" s="140"/>
      <c r="F198" s="140"/>
      <c r="G198" s="140"/>
      <c r="H198" s="141"/>
      <c r="I198" s="141"/>
      <c r="J198" s="140"/>
      <c r="K198" s="140"/>
      <c r="L198" s="140"/>
      <c r="M198" s="140"/>
      <c r="N198" s="140"/>
      <c r="O198" s="140"/>
      <c r="P198" s="140"/>
      <c r="Q198" s="140"/>
      <c r="R198" s="140"/>
    </row>
    <row r="199" spans="2:18" ht="18.75" x14ac:dyDescent="0.2">
      <c r="B199" s="140"/>
      <c r="C199" s="140"/>
      <c r="D199" s="140"/>
      <c r="E199" s="140"/>
      <c r="F199" s="140"/>
      <c r="G199" s="140"/>
      <c r="H199" s="141"/>
      <c r="I199" s="141"/>
      <c r="J199" s="140"/>
      <c r="K199" s="140"/>
      <c r="L199" s="140"/>
      <c r="M199" s="140"/>
      <c r="N199" s="140"/>
      <c r="O199" s="140"/>
      <c r="P199" s="140"/>
      <c r="Q199" s="140"/>
      <c r="R199" s="140"/>
    </row>
    <row r="200" spans="2:18" ht="18.75" x14ac:dyDescent="0.2">
      <c r="B200" s="140"/>
      <c r="C200" s="140"/>
      <c r="D200" s="140"/>
      <c r="E200" s="140"/>
      <c r="F200" s="140"/>
      <c r="G200" s="140"/>
      <c r="H200" s="141"/>
      <c r="I200" s="141"/>
      <c r="J200" s="140"/>
      <c r="K200" s="140"/>
      <c r="L200" s="140"/>
      <c r="M200" s="140"/>
      <c r="N200" s="140"/>
      <c r="O200" s="140"/>
      <c r="P200" s="140"/>
      <c r="Q200" s="140"/>
      <c r="R200" s="140"/>
    </row>
    <row r="201" spans="2:18" ht="18.75" x14ac:dyDescent="0.2">
      <c r="B201" s="140"/>
      <c r="C201" s="140"/>
      <c r="D201" s="140"/>
      <c r="E201" s="140"/>
      <c r="F201" s="140"/>
      <c r="G201" s="140"/>
      <c r="H201" s="141"/>
      <c r="I201" s="141"/>
      <c r="J201" s="140"/>
      <c r="K201" s="140"/>
      <c r="L201" s="140"/>
      <c r="M201" s="140"/>
      <c r="N201" s="140"/>
      <c r="O201" s="140"/>
      <c r="P201" s="140"/>
      <c r="Q201" s="140"/>
      <c r="R201" s="140"/>
    </row>
    <row r="202" spans="2:18" ht="18.75" x14ac:dyDescent="0.2">
      <c r="B202" s="140"/>
      <c r="C202" s="140"/>
      <c r="D202" s="140"/>
      <c r="E202" s="140"/>
      <c r="F202" s="140"/>
      <c r="G202" s="140"/>
      <c r="H202" s="141"/>
      <c r="I202" s="141"/>
      <c r="J202" s="140"/>
      <c r="K202" s="140"/>
      <c r="L202" s="140"/>
      <c r="M202" s="140"/>
      <c r="N202" s="140"/>
      <c r="O202" s="140"/>
      <c r="P202" s="140"/>
      <c r="Q202" s="140"/>
      <c r="R202" s="140"/>
    </row>
    <row r="203" spans="2:18" ht="18.75" x14ac:dyDescent="0.2">
      <c r="B203" s="140"/>
      <c r="C203" s="140"/>
      <c r="D203" s="140"/>
      <c r="E203" s="140"/>
      <c r="F203" s="140"/>
      <c r="G203" s="140"/>
      <c r="H203" s="141"/>
      <c r="I203" s="141"/>
      <c r="J203" s="140"/>
      <c r="K203" s="140"/>
      <c r="L203" s="140"/>
      <c r="M203" s="140"/>
      <c r="N203" s="140"/>
      <c r="O203" s="140"/>
      <c r="P203" s="140"/>
      <c r="Q203" s="140"/>
      <c r="R203" s="140"/>
    </row>
    <row r="204" spans="2:18" ht="18.75" x14ac:dyDescent="0.2">
      <c r="B204" s="140"/>
      <c r="C204" s="140"/>
      <c r="D204" s="140"/>
      <c r="E204" s="140"/>
      <c r="F204" s="140"/>
      <c r="G204" s="140"/>
      <c r="H204" s="141"/>
      <c r="I204" s="141"/>
      <c r="J204" s="140"/>
      <c r="K204" s="140"/>
      <c r="L204" s="140"/>
      <c r="M204" s="140"/>
      <c r="N204" s="140"/>
      <c r="O204" s="140"/>
      <c r="P204" s="140"/>
      <c r="Q204" s="140"/>
      <c r="R204" s="140"/>
    </row>
    <row r="205" spans="2:18" ht="18.75" x14ac:dyDescent="0.2">
      <c r="B205" s="140"/>
      <c r="C205" s="140"/>
      <c r="D205" s="140"/>
      <c r="E205" s="140"/>
      <c r="F205" s="140"/>
      <c r="G205" s="140"/>
      <c r="H205" s="141"/>
      <c r="I205" s="141"/>
      <c r="J205" s="140"/>
      <c r="K205" s="140"/>
      <c r="L205" s="140"/>
      <c r="M205" s="140"/>
      <c r="N205" s="140"/>
      <c r="O205" s="140"/>
      <c r="P205" s="140"/>
      <c r="Q205" s="140"/>
      <c r="R205" s="140"/>
    </row>
    <row r="206" spans="2:18" ht="18.75" x14ac:dyDescent="0.2">
      <c r="B206" s="140"/>
      <c r="C206" s="140"/>
      <c r="D206" s="140"/>
      <c r="E206" s="140"/>
      <c r="F206" s="140"/>
      <c r="G206" s="140"/>
      <c r="H206" s="141"/>
      <c r="I206" s="141"/>
      <c r="J206" s="140"/>
      <c r="K206" s="140"/>
      <c r="L206" s="140"/>
      <c r="M206" s="140"/>
      <c r="N206" s="140"/>
      <c r="O206" s="140"/>
      <c r="P206" s="140"/>
      <c r="Q206" s="140"/>
      <c r="R206" s="140"/>
    </row>
    <row r="207" spans="2:18" ht="18.75" x14ac:dyDescent="0.2">
      <c r="B207" s="140"/>
      <c r="C207" s="140"/>
      <c r="D207" s="140"/>
      <c r="E207" s="140"/>
      <c r="F207" s="140"/>
      <c r="G207" s="140"/>
      <c r="H207" s="141"/>
      <c r="I207" s="141"/>
      <c r="J207" s="140"/>
      <c r="K207" s="140"/>
      <c r="L207" s="140"/>
      <c r="M207" s="140"/>
      <c r="N207" s="140"/>
      <c r="O207" s="140"/>
      <c r="P207" s="140"/>
      <c r="Q207" s="140"/>
      <c r="R207" s="140"/>
    </row>
    <row r="208" spans="2:18" ht="18.75" x14ac:dyDescent="0.2">
      <c r="B208" s="140"/>
      <c r="C208" s="140"/>
      <c r="D208" s="140"/>
      <c r="E208" s="140"/>
      <c r="F208" s="140"/>
      <c r="G208" s="140"/>
      <c r="H208" s="141"/>
      <c r="I208" s="141"/>
      <c r="J208" s="140"/>
      <c r="K208" s="140"/>
      <c r="L208" s="140"/>
      <c r="M208" s="140"/>
      <c r="N208" s="140"/>
      <c r="O208" s="140"/>
      <c r="P208" s="140"/>
      <c r="Q208" s="140"/>
      <c r="R208" s="140"/>
    </row>
    <row r="209" spans="2:18" ht="18.75" x14ac:dyDescent="0.2">
      <c r="B209" s="140"/>
      <c r="C209" s="140"/>
      <c r="D209" s="140"/>
      <c r="E209" s="140"/>
      <c r="F209" s="140"/>
      <c r="G209" s="140"/>
      <c r="H209" s="141"/>
      <c r="I209" s="141"/>
      <c r="J209" s="140"/>
      <c r="K209" s="140"/>
      <c r="L209" s="140"/>
      <c r="M209" s="140"/>
      <c r="N209" s="140"/>
      <c r="O209" s="140"/>
      <c r="P209" s="140"/>
      <c r="Q209" s="140"/>
      <c r="R209" s="140"/>
    </row>
    <row r="210" spans="2:18" ht="18.75" x14ac:dyDescent="0.2">
      <c r="B210" s="140"/>
      <c r="C210" s="140"/>
      <c r="D210" s="140"/>
      <c r="E210" s="140"/>
      <c r="F210" s="140"/>
      <c r="G210" s="140"/>
      <c r="H210" s="141"/>
      <c r="I210" s="141"/>
      <c r="J210" s="140"/>
      <c r="K210" s="140"/>
      <c r="L210" s="140"/>
      <c r="M210" s="140"/>
      <c r="N210" s="140"/>
      <c r="O210" s="140"/>
      <c r="P210" s="140"/>
      <c r="Q210" s="140"/>
      <c r="R210" s="140"/>
    </row>
    <row r="211" spans="2:18" ht="18.75" x14ac:dyDescent="0.2">
      <c r="B211" s="140"/>
      <c r="C211" s="140"/>
      <c r="D211" s="140"/>
      <c r="E211" s="140"/>
      <c r="F211" s="140"/>
      <c r="G211" s="140"/>
      <c r="H211" s="141"/>
      <c r="I211" s="141"/>
      <c r="J211" s="140"/>
      <c r="K211" s="140"/>
      <c r="L211" s="140"/>
      <c r="M211" s="140"/>
      <c r="N211" s="140"/>
      <c r="O211" s="140"/>
      <c r="P211" s="140"/>
      <c r="Q211" s="140"/>
      <c r="R211" s="140"/>
    </row>
    <row r="212" spans="2:18" ht="18.75" x14ac:dyDescent="0.2">
      <c r="B212" s="140"/>
      <c r="C212" s="140"/>
      <c r="D212" s="140"/>
      <c r="E212" s="140"/>
      <c r="F212" s="140"/>
      <c r="G212" s="140"/>
      <c r="H212" s="141"/>
      <c r="I212" s="141"/>
      <c r="J212" s="140"/>
      <c r="K212" s="140"/>
      <c r="L212" s="140"/>
      <c r="M212" s="140"/>
      <c r="N212" s="140"/>
      <c r="O212" s="140"/>
      <c r="P212" s="140"/>
      <c r="Q212" s="140"/>
      <c r="R212" s="140"/>
    </row>
    <row r="213" spans="2:18" ht="18.75" x14ac:dyDescent="0.2">
      <c r="B213" s="140"/>
      <c r="C213" s="140"/>
      <c r="D213" s="140"/>
      <c r="E213" s="140"/>
      <c r="F213" s="140"/>
      <c r="G213" s="140"/>
      <c r="H213" s="141"/>
      <c r="I213" s="141"/>
      <c r="J213" s="140"/>
      <c r="K213" s="140"/>
      <c r="L213" s="140"/>
      <c r="M213" s="140"/>
      <c r="N213" s="140"/>
      <c r="O213" s="140"/>
      <c r="P213" s="140"/>
      <c r="Q213" s="140"/>
      <c r="R213" s="140"/>
    </row>
    <row r="214" spans="2:18" ht="18.75" x14ac:dyDescent="0.2">
      <c r="B214" s="140"/>
      <c r="C214" s="140"/>
      <c r="D214" s="140"/>
      <c r="E214" s="140"/>
      <c r="F214" s="140"/>
      <c r="G214" s="140"/>
      <c r="H214" s="141"/>
      <c r="I214" s="141"/>
      <c r="J214" s="140"/>
      <c r="K214" s="140"/>
      <c r="L214" s="140"/>
      <c r="M214" s="140"/>
      <c r="N214" s="140"/>
      <c r="O214" s="140"/>
      <c r="P214" s="140"/>
      <c r="Q214" s="140"/>
      <c r="R214" s="140"/>
    </row>
    <row r="215" spans="2:18" ht="18.75" x14ac:dyDescent="0.2">
      <c r="B215" s="140"/>
      <c r="C215" s="140"/>
      <c r="D215" s="140"/>
      <c r="E215" s="140"/>
      <c r="F215" s="140"/>
      <c r="G215" s="140"/>
      <c r="H215" s="141"/>
      <c r="I215" s="141"/>
      <c r="J215" s="140"/>
      <c r="K215" s="140"/>
      <c r="L215" s="140"/>
      <c r="M215" s="140"/>
      <c r="N215" s="140"/>
      <c r="O215" s="140"/>
      <c r="P215" s="140"/>
      <c r="Q215" s="140"/>
      <c r="R215" s="140"/>
    </row>
    <row r="216" spans="2:18" ht="18.75" x14ac:dyDescent="0.2">
      <c r="B216" s="140"/>
      <c r="C216" s="140"/>
      <c r="D216" s="140"/>
      <c r="E216" s="140"/>
      <c r="F216" s="140"/>
      <c r="G216" s="140"/>
      <c r="H216" s="141"/>
      <c r="I216" s="141"/>
      <c r="J216" s="140"/>
      <c r="K216" s="140"/>
      <c r="L216" s="140"/>
      <c r="M216" s="140"/>
      <c r="N216" s="140"/>
      <c r="O216" s="140"/>
      <c r="P216" s="140"/>
      <c r="Q216" s="140"/>
      <c r="R216" s="140"/>
    </row>
    <row r="217" spans="2:18" ht="18.75" x14ac:dyDescent="0.2">
      <c r="B217" s="140"/>
      <c r="C217" s="140"/>
      <c r="D217" s="140"/>
      <c r="E217" s="140"/>
      <c r="F217" s="140"/>
      <c r="G217" s="140"/>
      <c r="H217" s="141"/>
      <c r="I217" s="141"/>
      <c r="J217" s="140"/>
      <c r="K217" s="140"/>
      <c r="L217" s="140"/>
      <c r="M217" s="140"/>
      <c r="N217" s="140"/>
      <c r="O217" s="140"/>
      <c r="P217" s="140"/>
      <c r="Q217" s="140"/>
      <c r="R217" s="140"/>
    </row>
    <row r="218" spans="2:18" ht="18.75" x14ac:dyDescent="0.2">
      <c r="B218" s="140"/>
      <c r="C218" s="140"/>
      <c r="D218" s="140"/>
      <c r="E218" s="140"/>
      <c r="F218" s="140"/>
      <c r="G218" s="140"/>
      <c r="H218" s="141"/>
      <c r="I218" s="141"/>
      <c r="J218" s="140"/>
      <c r="K218" s="140"/>
      <c r="L218" s="140"/>
      <c r="M218" s="140"/>
      <c r="N218" s="140"/>
      <c r="O218" s="140"/>
      <c r="P218" s="140"/>
      <c r="Q218" s="140"/>
      <c r="R218" s="140"/>
    </row>
    <row r="219" spans="2:18" ht="18.75" x14ac:dyDescent="0.2">
      <c r="B219" s="140"/>
      <c r="C219" s="140"/>
      <c r="D219" s="140"/>
      <c r="E219" s="140"/>
      <c r="F219" s="140"/>
      <c r="G219" s="140"/>
      <c r="H219" s="141"/>
      <c r="I219" s="141"/>
      <c r="J219" s="140"/>
      <c r="K219" s="140"/>
      <c r="L219" s="140"/>
      <c r="M219" s="140"/>
      <c r="N219" s="140"/>
      <c r="O219" s="140"/>
      <c r="P219" s="140"/>
      <c r="Q219" s="140"/>
      <c r="R219" s="140"/>
    </row>
    <row r="220" spans="2:18" ht="18.75" x14ac:dyDescent="0.2">
      <c r="B220" s="140"/>
      <c r="C220" s="140"/>
      <c r="D220" s="140"/>
      <c r="E220" s="140"/>
      <c r="F220" s="140"/>
      <c r="G220" s="140"/>
      <c r="H220" s="141"/>
      <c r="I220" s="141"/>
      <c r="J220" s="140"/>
      <c r="K220" s="140"/>
      <c r="L220" s="140"/>
      <c r="M220" s="140"/>
      <c r="N220" s="140"/>
      <c r="O220" s="140"/>
      <c r="P220" s="140"/>
      <c r="Q220" s="140"/>
      <c r="R220" s="140"/>
    </row>
    <row r="221" spans="2:18" ht="18.75" x14ac:dyDescent="0.2">
      <c r="B221" s="140"/>
      <c r="C221" s="140"/>
      <c r="D221" s="140"/>
      <c r="E221" s="140"/>
      <c r="F221" s="140"/>
      <c r="G221" s="140"/>
      <c r="H221" s="141"/>
      <c r="I221" s="141"/>
      <c r="J221" s="140"/>
      <c r="K221" s="140"/>
      <c r="L221" s="140"/>
      <c r="M221" s="140"/>
      <c r="N221" s="140"/>
      <c r="O221" s="140"/>
      <c r="P221" s="140"/>
      <c r="Q221" s="140"/>
      <c r="R221" s="140"/>
    </row>
    <row r="222" spans="2:18" ht="18.75" x14ac:dyDescent="0.2">
      <c r="B222" s="140"/>
      <c r="C222" s="140"/>
      <c r="D222" s="140"/>
      <c r="E222" s="140"/>
      <c r="F222" s="140"/>
      <c r="G222" s="140"/>
      <c r="H222" s="141"/>
      <c r="I222" s="141"/>
      <c r="J222" s="140"/>
      <c r="K222" s="140"/>
      <c r="L222" s="140"/>
      <c r="M222" s="140"/>
      <c r="N222" s="140"/>
      <c r="O222" s="140"/>
      <c r="P222" s="140"/>
      <c r="Q222" s="140"/>
      <c r="R222" s="140"/>
    </row>
    <row r="223" spans="2:18" ht="18.75" x14ac:dyDescent="0.2">
      <c r="B223" s="140"/>
      <c r="C223" s="140"/>
      <c r="D223" s="140"/>
      <c r="E223" s="140"/>
      <c r="F223" s="140"/>
      <c r="G223" s="140"/>
      <c r="H223" s="141"/>
      <c r="I223" s="141"/>
      <c r="J223" s="140"/>
      <c r="K223" s="140"/>
      <c r="L223" s="140"/>
      <c r="M223" s="140"/>
      <c r="N223" s="140"/>
      <c r="O223" s="140"/>
      <c r="P223" s="140"/>
      <c r="Q223" s="140"/>
      <c r="R223" s="140"/>
    </row>
    <row r="224" spans="2:18" ht="18.75" x14ac:dyDescent="0.2">
      <c r="B224" s="140"/>
      <c r="C224" s="140"/>
      <c r="D224" s="140"/>
      <c r="E224" s="140"/>
      <c r="F224" s="140"/>
      <c r="G224" s="140"/>
      <c r="H224" s="141"/>
      <c r="I224" s="141"/>
      <c r="J224" s="140"/>
      <c r="K224" s="140"/>
      <c r="L224" s="140"/>
      <c r="M224" s="140"/>
      <c r="N224" s="140"/>
      <c r="O224" s="140"/>
      <c r="P224" s="140"/>
      <c r="Q224" s="140"/>
      <c r="R224" s="140"/>
    </row>
    <row r="225" spans="2:18" ht="18.75" x14ac:dyDescent="0.2">
      <c r="B225" s="140"/>
      <c r="C225" s="140"/>
      <c r="D225" s="140"/>
      <c r="E225" s="140"/>
      <c r="F225" s="140"/>
      <c r="G225" s="140"/>
      <c r="H225" s="141"/>
      <c r="I225" s="141"/>
      <c r="J225" s="140"/>
      <c r="K225" s="140"/>
      <c r="L225" s="140"/>
      <c r="M225" s="140"/>
      <c r="N225" s="140"/>
      <c r="O225" s="140"/>
      <c r="P225" s="140"/>
      <c r="Q225" s="140"/>
      <c r="R225" s="140"/>
    </row>
    <row r="226" spans="2:18" ht="18.75" x14ac:dyDescent="0.2">
      <c r="B226" s="140"/>
      <c r="C226" s="140"/>
      <c r="D226" s="140"/>
      <c r="E226" s="140"/>
      <c r="F226" s="140"/>
      <c r="G226" s="140"/>
      <c r="H226" s="141"/>
      <c r="I226" s="141"/>
      <c r="J226" s="140"/>
      <c r="K226" s="140"/>
      <c r="L226" s="140"/>
      <c r="M226" s="140"/>
      <c r="N226" s="140"/>
      <c r="O226" s="140"/>
      <c r="P226" s="140"/>
      <c r="Q226" s="140"/>
      <c r="R226" s="140"/>
    </row>
    <row r="227" spans="2:18" ht="18.75" x14ac:dyDescent="0.2">
      <c r="B227" s="140"/>
      <c r="C227" s="140"/>
      <c r="D227" s="140"/>
      <c r="E227" s="140"/>
      <c r="F227" s="140"/>
      <c r="G227" s="140"/>
      <c r="H227" s="141"/>
      <c r="I227" s="141"/>
      <c r="J227" s="140"/>
      <c r="K227" s="140"/>
      <c r="L227" s="140"/>
      <c r="M227" s="140"/>
      <c r="N227" s="140"/>
      <c r="O227" s="140"/>
      <c r="P227" s="140"/>
      <c r="Q227" s="140"/>
      <c r="R227" s="140"/>
    </row>
    <row r="228" spans="2:18" ht="18.75" x14ac:dyDescent="0.2">
      <c r="B228" s="140"/>
      <c r="C228" s="140"/>
      <c r="D228" s="140"/>
      <c r="E228" s="140"/>
      <c r="F228" s="140"/>
      <c r="G228" s="140"/>
      <c r="H228" s="141"/>
      <c r="I228" s="141"/>
      <c r="J228" s="140"/>
      <c r="K228" s="140"/>
      <c r="L228" s="140"/>
      <c r="M228" s="140"/>
      <c r="N228" s="140"/>
      <c r="O228" s="140"/>
      <c r="P228" s="140"/>
      <c r="Q228" s="140"/>
      <c r="R228" s="140"/>
    </row>
    <row r="229" spans="2:18" ht="18.75" x14ac:dyDescent="0.2">
      <c r="B229" s="140"/>
      <c r="C229" s="140"/>
      <c r="D229" s="140"/>
      <c r="E229" s="140"/>
      <c r="F229" s="140"/>
      <c r="G229" s="140"/>
      <c r="H229" s="141"/>
      <c r="I229" s="141"/>
      <c r="J229" s="140"/>
      <c r="K229" s="140"/>
      <c r="L229" s="140"/>
      <c r="M229" s="140"/>
      <c r="N229" s="140"/>
      <c r="O229" s="140"/>
      <c r="P229" s="140"/>
      <c r="Q229" s="140"/>
      <c r="R229" s="140"/>
    </row>
    <row r="230" spans="2:18" ht="18.75" x14ac:dyDescent="0.2">
      <c r="B230" s="140"/>
      <c r="C230" s="140"/>
      <c r="D230" s="140"/>
      <c r="E230" s="140"/>
      <c r="F230" s="140"/>
      <c r="G230" s="140"/>
      <c r="H230" s="141"/>
      <c r="I230" s="141"/>
      <c r="J230" s="140"/>
      <c r="K230" s="140"/>
      <c r="L230" s="140"/>
      <c r="M230" s="140"/>
      <c r="N230" s="140"/>
      <c r="O230" s="140"/>
      <c r="P230" s="140"/>
      <c r="Q230" s="140"/>
      <c r="R230" s="140"/>
    </row>
    <row r="231" spans="2:18" ht="18.75" x14ac:dyDescent="0.2">
      <c r="B231" s="140"/>
      <c r="C231" s="140"/>
      <c r="D231" s="140"/>
      <c r="E231" s="140"/>
      <c r="F231" s="140"/>
      <c r="G231" s="140"/>
      <c r="H231" s="141"/>
      <c r="I231" s="141"/>
      <c r="J231" s="140"/>
      <c r="K231" s="140"/>
      <c r="L231" s="140"/>
      <c r="M231" s="140"/>
      <c r="N231" s="140"/>
      <c r="O231" s="140"/>
      <c r="P231" s="140"/>
      <c r="Q231" s="140"/>
      <c r="R231" s="140"/>
    </row>
    <row r="232" spans="2:18" ht="18.75" x14ac:dyDescent="0.2">
      <c r="B232" s="140"/>
      <c r="C232" s="140"/>
      <c r="D232" s="140"/>
      <c r="E232" s="140"/>
      <c r="F232" s="140"/>
      <c r="G232" s="140"/>
      <c r="H232" s="141"/>
      <c r="I232" s="141"/>
      <c r="J232" s="140"/>
      <c r="K232" s="140"/>
      <c r="L232" s="140"/>
      <c r="M232" s="140"/>
      <c r="N232" s="140"/>
      <c r="O232" s="140"/>
      <c r="P232" s="140"/>
      <c r="Q232" s="140"/>
      <c r="R232" s="140"/>
    </row>
    <row r="233" spans="2:18" ht="18.75" x14ac:dyDescent="0.2">
      <c r="B233" s="140"/>
      <c r="C233" s="140"/>
      <c r="D233" s="140"/>
      <c r="E233" s="140"/>
      <c r="F233" s="140"/>
      <c r="G233" s="140"/>
      <c r="H233" s="141"/>
      <c r="I233" s="141"/>
      <c r="J233" s="140"/>
      <c r="K233" s="140"/>
      <c r="L233" s="140"/>
      <c r="M233" s="140"/>
      <c r="N233" s="140"/>
      <c r="O233" s="140"/>
      <c r="P233" s="140"/>
      <c r="Q233" s="140"/>
      <c r="R233" s="140"/>
    </row>
    <row r="234" spans="2:18" ht="18.75" x14ac:dyDescent="0.2">
      <c r="B234" s="140"/>
      <c r="C234" s="140"/>
      <c r="D234" s="140"/>
      <c r="E234" s="140"/>
      <c r="F234" s="140"/>
      <c r="G234" s="140"/>
      <c r="H234" s="141"/>
      <c r="I234" s="141"/>
      <c r="J234" s="140"/>
      <c r="K234" s="140"/>
      <c r="L234" s="140"/>
      <c r="M234" s="140"/>
      <c r="N234" s="140"/>
      <c r="O234" s="140"/>
      <c r="P234" s="140"/>
      <c r="Q234" s="140"/>
      <c r="R234" s="140"/>
    </row>
    <row r="235" spans="2:18" ht="18.75" x14ac:dyDescent="0.2">
      <c r="B235" s="140"/>
      <c r="C235" s="140"/>
      <c r="D235" s="140"/>
      <c r="E235" s="140"/>
      <c r="F235" s="140"/>
      <c r="G235" s="140"/>
      <c r="H235" s="141"/>
      <c r="I235" s="141"/>
      <c r="J235" s="140"/>
      <c r="K235" s="140"/>
      <c r="L235" s="140"/>
      <c r="M235" s="140"/>
      <c r="N235" s="140"/>
      <c r="O235" s="140"/>
      <c r="P235" s="140"/>
      <c r="Q235" s="140"/>
      <c r="R235" s="140"/>
    </row>
    <row r="236" spans="2:18" ht="18.75" x14ac:dyDescent="0.2">
      <c r="B236" s="140"/>
      <c r="C236" s="140"/>
      <c r="D236" s="140"/>
      <c r="E236" s="140"/>
      <c r="F236" s="140"/>
      <c r="G236" s="140"/>
      <c r="H236" s="141"/>
      <c r="I236" s="141"/>
      <c r="J236" s="140"/>
      <c r="K236" s="140"/>
      <c r="L236" s="140"/>
      <c r="M236" s="140"/>
      <c r="N236" s="140"/>
      <c r="O236" s="140"/>
      <c r="P236" s="140"/>
      <c r="Q236" s="140"/>
      <c r="R236" s="140"/>
    </row>
    <row r="237" spans="2:18" ht="18.75" x14ac:dyDescent="0.2">
      <c r="B237" s="140"/>
      <c r="C237" s="140"/>
      <c r="D237" s="140"/>
      <c r="E237" s="140"/>
      <c r="F237" s="140"/>
      <c r="G237" s="140"/>
      <c r="H237" s="141"/>
      <c r="I237" s="141"/>
      <c r="J237" s="140"/>
      <c r="K237" s="140"/>
      <c r="L237" s="140"/>
      <c r="M237" s="140"/>
      <c r="N237" s="140"/>
      <c r="O237" s="140"/>
      <c r="P237" s="140"/>
      <c r="Q237" s="140"/>
      <c r="R237" s="140"/>
    </row>
    <row r="238" spans="2:18" ht="18.75" x14ac:dyDescent="0.2">
      <c r="B238" s="140"/>
      <c r="C238" s="140"/>
      <c r="D238" s="140"/>
      <c r="E238" s="140"/>
      <c r="F238" s="140"/>
      <c r="G238" s="140"/>
      <c r="H238" s="141"/>
      <c r="I238" s="141"/>
      <c r="J238" s="140"/>
      <c r="K238" s="140"/>
      <c r="L238" s="140"/>
      <c r="M238" s="140"/>
      <c r="N238" s="140"/>
      <c r="O238" s="140"/>
      <c r="P238" s="140"/>
      <c r="Q238" s="140"/>
      <c r="R238" s="140"/>
    </row>
    <row r="239" spans="2:18" ht="18.75" x14ac:dyDescent="0.2">
      <c r="B239" s="140"/>
      <c r="C239" s="140"/>
      <c r="D239" s="140"/>
      <c r="E239" s="140"/>
      <c r="F239" s="140"/>
      <c r="G239" s="140"/>
      <c r="H239" s="141"/>
      <c r="I239" s="141"/>
      <c r="J239" s="140"/>
      <c r="K239" s="140"/>
      <c r="L239" s="140"/>
      <c r="M239" s="140"/>
      <c r="N239" s="140"/>
      <c r="O239" s="140"/>
      <c r="P239" s="140"/>
      <c r="Q239" s="140"/>
      <c r="R239" s="140"/>
    </row>
    <row r="240" spans="2:18" ht="18.75" x14ac:dyDescent="0.2">
      <c r="B240" s="140"/>
      <c r="C240" s="140"/>
      <c r="D240" s="140"/>
      <c r="E240" s="140"/>
      <c r="F240" s="140"/>
      <c r="G240" s="140"/>
      <c r="H240" s="141"/>
      <c r="I240" s="141"/>
      <c r="J240" s="140"/>
      <c r="K240" s="140"/>
      <c r="L240" s="140"/>
      <c r="M240" s="140"/>
      <c r="N240" s="140"/>
      <c r="O240" s="140"/>
      <c r="P240" s="140"/>
      <c r="Q240" s="140"/>
      <c r="R240" s="140"/>
    </row>
    <row r="241" spans="2:18" ht="18.75" x14ac:dyDescent="0.2">
      <c r="B241" s="140"/>
      <c r="C241" s="140"/>
      <c r="D241" s="140"/>
      <c r="E241" s="140"/>
      <c r="F241" s="140"/>
      <c r="G241" s="140"/>
      <c r="H241" s="141"/>
      <c r="I241" s="141"/>
      <c r="J241" s="140"/>
      <c r="K241" s="140"/>
      <c r="L241" s="140"/>
      <c r="M241" s="140"/>
      <c r="N241" s="140"/>
      <c r="O241" s="140"/>
      <c r="P241" s="140"/>
      <c r="Q241" s="140"/>
      <c r="R241" s="140"/>
    </row>
    <row r="242" spans="2:18" ht="18.75" x14ac:dyDescent="0.2">
      <c r="B242" s="140"/>
      <c r="C242" s="140"/>
      <c r="D242" s="140"/>
      <c r="E242" s="140"/>
      <c r="F242" s="140"/>
      <c r="G242" s="140"/>
      <c r="H242" s="141"/>
      <c r="I242" s="141"/>
      <c r="J242" s="140"/>
      <c r="K242" s="140"/>
      <c r="L242" s="140"/>
      <c r="M242" s="140"/>
      <c r="N242" s="140"/>
      <c r="O242" s="140"/>
      <c r="P242" s="140"/>
      <c r="Q242" s="140"/>
      <c r="R242" s="140"/>
    </row>
    <row r="243" spans="2:18" ht="18.75" x14ac:dyDescent="0.2">
      <c r="B243" s="140"/>
      <c r="C243" s="140"/>
      <c r="D243" s="140"/>
      <c r="E243" s="140"/>
      <c r="F243" s="140"/>
      <c r="G243" s="140"/>
      <c r="H243" s="141"/>
      <c r="I243" s="141"/>
      <c r="J243" s="140"/>
      <c r="K243" s="140"/>
      <c r="L243" s="140"/>
      <c r="M243" s="140"/>
      <c r="N243" s="140"/>
      <c r="O243" s="140"/>
      <c r="P243" s="140"/>
      <c r="Q243" s="140"/>
      <c r="R243" s="140"/>
    </row>
    <row r="244" spans="2:18" ht="18.75" x14ac:dyDescent="0.2">
      <c r="B244" s="140"/>
      <c r="C244" s="140"/>
      <c r="D244" s="140"/>
      <c r="E244" s="140"/>
      <c r="F244" s="140"/>
      <c r="G244" s="140"/>
      <c r="H244" s="141"/>
      <c r="I244" s="141"/>
      <c r="J244" s="140"/>
      <c r="K244" s="140"/>
      <c r="L244" s="140"/>
      <c r="M244" s="140"/>
      <c r="N244" s="140"/>
      <c r="O244" s="140"/>
      <c r="P244" s="140"/>
      <c r="Q244" s="140"/>
      <c r="R244" s="140"/>
    </row>
    <row r="245" spans="2:18" ht="18.75" x14ac:dyDescent="0.2">
      <c r="B245" s="140"/>
      <c r="C245" s="140"/>
      <c r="D245" s="140"/>
      <c r="E245" s="140"/>
      <c r="F245" s="140"/>
      <c r="G245" s="140"/>
      <c r="H245" s="141"/>
      <c r="I245" s="141"/>
      <c r="J245" s="140"/>
      <c r="K245" s="140"/>
      <c r="L245" s="140"/>
      <c r="M245" s="140"/>
      <c r="N245" s="140"/>
      <c r="O245" s="140"/>
      <c r="P245" s="140"/>
      <c r="Q245" s="140"/>
      <c r="R245" s="140"/>
    </row>
    <row r="246" spans="2:18" ht="18.75" x14ac:dyDescent="0.2">
      <c r="B246" s="140"/>
      <c r="C246" s="140"/>
      <c r="D246" s="140"/>
      <c r="E246" s="140"/>
      <c r="F246" s="140"/>
      <c r="G246" s="140"/>
      <c r="H246" s="141"/>
      <c r="I246" s="141"/>
      <c r="J246" s="140"/>
      <c r="K246" s="140"/>
      <c r="L246" s="140"/>
      <c r="M246" s="140"/>
      <c r="N246" s="140"/>
      <c r="O246" s="140"/>
      <c r="P246" s="140"/>
      <c r="Q246" s="140"/>
      <c r="R246" s="140"/>
    </row>
    <row r="247" spans="2:18" ht="18.75" x14ac:dyDescent="0.2">
      <c r="B247" s="140"/>
      <c r="C247" s="140"/>
      <c r="D247" s="140"/>
      <c r="E247" s="140"/>
      <c r="F247" s="140"/>
      <c r="G247" s="140"/>
      <c r="H247" s="141"/>
      <c r="I247" s="141"/>
      <c r="J247" s="140"/>
      <c r="K247" s="140"/>
      <c r="L247" s="140"/>
      <c r="M247" s="140"/>
      <c r="N247" s="140"/>
      <c r="O247" s="140"/>
      <c r="P247" s="140"/>
      <c r="Q247" s="140"/>
      <c r="R247" s="140"/>
    </row>
    <row r="248" spans="2:18" ht="18.75" x14ac:dyDescent="0.2">
      <c r="B248" s="140"/>
      <c r="C248" s="140"/>
      <c r="D248" s="140"/>
      <c r="E248" s="140"/>
      <c r="F248" s="140"/>
      <c r="G248" s="140"/>
      <c r="H248" s="141"/>
      <c r="I248" s="141"/>
      <c r="J248" s="140"/>
      <c r="K248" s="140"/>
      <c r="L248" s="140"/>
      <c r="M248" s="140"/>
      <c r="N248" s="140"/>
      <c r="O248" s="140"/>
      <c r="P248" s="140"/>
      <c r="Q248" s="140"/>
      <c r="R248" s="140"/>
    </row>
    <row r="249" spans="2:18" ht="18.75" x14ac:dyDescent="0.2">
      <c r="B249" s="140"/>
      <c r="C249" s="140"/>
      <c r="D249" s="140"/>
      <c r="E249" s="140"/>
      <c r="F249" s="140"/>
      <c r="G249" s="140"/>
      <c r="H249" s="141"/>
      <c r="I249" s="141"/>
      <c r="J249" s="140"/>
      <c r="K249" s="140"/>
      <c r="L249" s="140"/>
      <c r="M249" s="140"/>
      <c r="N249" s="140"/>
      <c r="O249" s="140"/>
      <c r="P249" s="140"/>
      <c r="Q249" s="140"/>
      <c r="R249" s="140"/>
    </row>
    <row r="250" spans="2:18" ht="18.75" x14ac:dyDescent="0.2">
      <c r="B250" s="140"/>
      <c r="C250" s="140"/>
      <c r="D250" s="140"/>
      <c r="E250" s="140"/>
      <c r="F250" s="140"/>
      <c r="G250" s="140"/>
      <c r="H250" s="141"/>
      <c r="I250" s="141"/>
      <c r="J250" s="140"/>
      <c r="K250" s="140"/>
      <c r="L250" s="140"/>
      <c r="M250" s="140"/>
      <c r="N250" s="140"/>
      <c r="O250" s="140"/>
      <c r="P250" s="140"/>
      <c r="Q250" s="140"/>
      <c r="R250" s="140"/>
    </row>
    <row r="251" spans="2:18" ht="18.75" x14ac:dyDescent="0.2">
      <c r="B251" s="140"/>
      <c r="C251" s="140"/>
      <c r="D251" s="140"/>
      <c r="E251" s="140"/>
      <c r="F251" s="140"/>
      <c r="G251" s="140"/>
      <c r="H251" s="141"/>
      <c r="I251" s="141"/>
      <c r="J251" s="140"/>
      <c r="K251" s="140"/>
      <c r="L251" s="140"/>
      <c r="M251" s="140"/>
      <c r="N251" s="140"/>
      <c r="O251" s="140"/>
      <c r="P251" s="140"/>
      <c r="Q251" s="140"/>
      <c r="R251" s="140"/>
    </row>
  </sheetData>
  <sheetProtection formatCells="0" formatColumns="0" formatRows="0" insertHyperlinks="0" sort="0" autoFilter="0" pivotTables="0"/>
  <mergeCells count="45">
    <mergeCell ref="Y54:Y55"/>
    <mergeCell ref="Y57:Y58"/>
    <mergeCell ref="Y59:Y60"/>
    <mergeCell ref="X40:X41"/>
    <mergeCell ref="X42:X48"/>
    <mergeCell ref="Y42:Y43"/>
    <mergeCell ref="Y44:Y45"/>
    <mergeCell ref="AC3:AC76"/>
    <mergeCell ref="X49:X51"/>
    <mergeCell ref="X52:X53"/>
    <mergeCell ref="Y52:Y53"/>
    <mergeCell ref="X54:X61"/>
    <mergeCell ref="Y47:Y48"/>
    <mergeCell ref="X62:X69"/>
    <mergeCell ref="Y62:Y63"/>
    <mergeCell ref="Y67:Y68"/>
    <mergeCell ref="X72:X75"/>
    <mergeCell ref="Y73:Y74"/>
    <mergeCell ref="X35:X36"/>
    <mergeCell ref="X30:X32"/>
    <mergeCell ref="Y30:Y32"/>
    <mergeCell ref="X33:X34"/>
    <mergeCell ref="Y33:Y34"/>
    <mergeCell ref="X38:X39"/>
    <mergeCell ref="Y35:Y36"/>
    <mergeCell ref="X2:X4"/>
    <mergeCell ref="X5:X6"/>
    <mergeCell ref="Y5:Y6"/>
    <mergeCell ref="X7:X29"/>
    <mergeCell ref="Y7:Y8"/>
    <mergeCell ref="Y12:Y14"/>
    <mergeCell ref="Y18:Y19"/>
    <mergeCell ref="Y20:Y21"/>
    <mergeCell ref="Y22:Y23"/>
    <mergeCell ref="Y25:Y26"/>
    <mergeCell ref="Y28:Y29"/>
    <mergeCell ref="B1:H1"/>
    <mergeCell ref="B2:C2"/>
    <mergeCell ref="L106:L107"/>
    <mergeCell ref="M106:M107"/>
    <mergeCell ref="N106:N107"/>
    <mergeCell ref="D2:S2"/>
    <mergeCell ref="D3:S3"/>
    <mergeCell ref="D4:S4"/>
    <mergeCell ref="O106:O107"/>
  </mergeCells>
  <phoneticPr fontId="0" type="noConversion"/>
  <pageMargins left="0.19685039370078741" right="0.19685039370078741" top="0.19685039370078741" bottom="0.19685039370078741" header="0.19685039370078741" footer="0.19685039370078741"/>
  <pageSetup paperSize="9" scale="72" fitToHeight="2" orientation="portrait" r:id="rId1"/>
  <headerFooter alignWithMargins="0"/>
  <rowBreaks count="1" manualBreakCount="1">
    <brk id="39" max="22" man="1"/>
  </rowBreaks>
  <ignoredErrors>
    <ignoredError sqref="D9:D14 D102 D79:D91 D99" numberStoredAsText="1"/>
    <ignoredError sqref="L110"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18A8A-C550-4951-9DEF-1566EA475C1C}">
  <sheetPr>
    <tabColor rgb="FF00B050"/>
  </sheetPr>
  <dimension ref="A1:IV289"/>
  <sheetViews>
    <sheetView topLeftCell="A82" zoomScale="85" zoomScaleNormal="85" workbookViewId="0">
      <selection activeCell="K116" sqref="K116"/>
    </sheetView>
  </sheetViews>
  <sheetFormatPr defaultColWidth="25.7109375" defaultRowHeight="12.75" zeroHeight="1" x14ac:dyDescent="0.2"/>
  <cols>
    <col min="1" max="1" width="15.85546875" customWidth="1"/>
    <col min="2" max="2" width="14.7109375" customWidth="1"/>
    <col min="3" max="3" width="12" customWidth="1"/>
    <col min="4" max="4" width="23.5703125" customWidth="1"/>
    <col min="5" max="5" width="11.140625" customWidth="1"/>
    <col min="6" max="6" width="9.7109375" customWidth="1"/>
    <col min="7" max="7" width="7" customWidth="1"/>
    <col min="8" max="8" width="13" customWidth="1"/>
    <col min="9" max="9" width="24.42578125" customWidth="1"/>
    <col min="10" max="10" width="21.5703125" customWidth="1"/>
    <col min="11" max="11" width="21.42578125" style="213" customWidth="1"/>
    <col min="12" max="12" width="8.7109375" style="213" customWidth="1"/>
    <col min="13" max="13" width="8.7109375" customWidth="1"/>
    <col min="14" max="14" width="8.7109375" style="222" customWidth="1"/>
    <col min="15" max="251" width="8.7109375" customWidth="1"/>
    <col min="252" max="252" width="15.140625" customWidth="1"/>
    <col min="253" max="253" width="22.7109375" customWidth="1"/>
    <col min="254" max="254" width="12.85546875" customWidth="1"/>
    <col min="255" max="255" width="14.42578125" customWidth="1"/>
    <col min="256" max="16384" width="25.7109375" style="170"/>
  </cols>
  <sheetData>
    <row r="1" spans="1:256" x14ac:dyDescent="0.2"/>
    <row r="2" spans="1:256" ht="21" customHeight="1" thickBot="1" x14ac:dyDescent="0.25">
      <c r="A2" s="144"/>
      <c r="B2" s="144"/>
      <c r="C2" s="144"/>
      <c r="D2" s="144"/>
      <c r="E2" s="144"/>
      <c r="F2" s="144"/>
      <c r="G2" s="144"/>
      <c r="H2" s="144"/>
      <c r="I2" s="284" t="s">
        <v>469</v>
      </c>
      <c r="J2" s="307"/>
      <c r="K2" s="280"/>
    </row>
    <row r="3" spans="1:256" ht="23.25" customHeight="1" thickTop="1" x14ac:dyDescent="0.2">
      <c r="A3" s="609" t="s">
        <v>237</v>
      </c>
      <c r="B3" s="610"/>
      <c r="C3" s="610"/>
      <c r="D3" s="610"/>
      <c r="E3" s="610"/>
      <c r="F3" s="610"/>
      <c r="G3" s="610"/>
      <c r="H3" s="610"/>
      <c r="I3" s="610"/>
      <c r="J3" s="611"/>
      <c r="K3" s="280"/>
    </row>
    <row r="4" spans="1:256" x14ac:dyDescent="0.2">
      <c r="A4" s="612"/>
      <c r="B4" s="613"/>
      <c r="C4" s="613"/>
      <c r="D4" s="613"/>
      <c r="E4" s="613"/>
      <c r="F4" s="613"/>
      <c r="G4" s="613"/>
      <c r="H4" s="613"/>
      <c r="I4" s="613"/>
      <c r="J4" s="614"/>
      <c r="K4" s="280"/>
    </row>
    <row r="5" spans="1:256" ht="27" thickBot="1" x14ac:dyDescent="0.45">
      <c r="A5" s="711" t="s">
        <v>455</v>
      </c>
      <c r="B5" s="712"/>
      <c r="C5" s="712"/>
      <c r="D5" s="712"/>
      <c r="E5" s="712"/>
      <c r="F5" s="712"/>
      <c r="G5" s="712"/>
      <c r="H5" s="712"/>
      <c r="I5" s="712"/>
      <c r="J5" s="713"/>
      <c r="K5" s="280"/>
    </row>
    <row r="6" spans="1:256" ht="12.75" customHeight="1" thickTop="1" x14ac:dyDescent="0.2">
      <c r="A6" s="686" t="s">
        <v>448</v>
      </c>
      <c r="B6" s="687"/>
      <c r="C6" s="687"/>
      <c r="D6" s="687"/>
      <c r="E6" s="687"/>
      <c r="F6" s="687"/>
      <c r="G6" s="687"/>
      <c r="H6" s="687"/>
      <c r="I6" s="687"/>
      <c r="J6" s="688"/>
      <c r="K6" s="280"/>
    </row>
    <row r="7" spans="1:256" ht="12.75" customHeight="1" x14ac:dyDescent="0.2">
      <c r="A7" s="689"/>
      <c r="B7" s="690"/>
      <c r="C7" s="690"/>
      <c r="D7" s="690"/>
      <c r="E7" s="690"/>
      <c r="F7" s="690"/>
      <c r="G7" s="690"/>
      <c r="H7" s="690"/>
      <c r="I7" s="690"/>
      <c r="J7" s="691"/>
      <c r="K7" s="280"/>
    </row>
    <row r="8" spans="1:256" x14ac:dyDescent="0.2">
      <c r="A8" s="689"/>
      <c r="B8" s="690"/>
      <c r="C8" s="690"/>
      <c r="D8" s="690"/>
      <c r="E8" s="690"/>
      <c r="F8" s="690"/>
      <c r="G8" s="690"/>
      <c r="H8" s="690"/>
      <c r="I8" s="690"/>
      <c r="J8" s="691"/>
      <c r="K8" s="280"/>
    </row>
    <row r="9" spans="1:256" ht="41.25" customHeight="1" x14ac:dyDescent="0.2">
      <c r="A9" s="615" t="s">
        <v>238</v>
      </c>
      <c r="B9" s="616"/>
      <c r="C9" s="616"/>
      <c r="D9" s="692">
        <f>Заявка!A18</f>
        <v>0</v>
      </c>
      <c r="E9" s="693"/>
      <c r="F9" s="693"/>
      <c r="G9" s="693"/>
      <c r="H9" s="693"/>
      <c r="I9" s="693"/>
      <c r="J9" s="694"/>
      <c r="K9" s="280"/>
    </row>
    <row r="10" spans="1:256" ht="18" customHeight="1" x14ac:dyDescent="0.2">
      <c r="A10" s="615" t="s">
        <v>239</v>
      </c>
      <c r="B10" s="616"/>
      <c r="C10" s="616"/>
      <c r="D10" s="692">
        <f>Заявка!A21</f>
        <v>0</v>
      </c>
      <c r="E10" s="693"/>
      <c r="F10" s="693"/>
      <c r="G10" s="693"/>
      <c r="H10" s="693"/>
      <c r="I10" s="693"/>
      <c r="J10" s="694"/>
      <c r="K10" s="280"/>
    </row>
    <row r="11" spans="1:256" ht="12.75" customHeight="1" x14ac:dyDescent="0.2">
      <c r="A11" s="615" t="s">
        <v>240</v>
      </c>
      <c r="B11" s="616"/>
      <c r="C11" s="616"/>
      <c r="D11" s="692">
        <f>Заявка!G23</f>
        <v>0</v>
      </c>
      <c r="E11" s="693"/>
      <c r="F11" s="693"/>
      <c r="G11" s="693"/>
      <c r="H11" s="693"/>
      <c r="I11" s="693"/>
      <c r="J11" s="694"/>
      <c r="K11" s="280"/>
    </row>
    <row r="12" spans="1:256" x14ac:dyDescent="0.2">
      <c r="A12" s="615" t="s">
        <v>241</v>
      </c>
      <c r="B12" s="616"/>
      <c r="C12" s="616"/>
      <c r="D12" s="692">
        <f>Заявка!G30</f>
        <v>0</v>
      </c>
      <c r="E12" s="693"/>
      <c r="F12" s="693"/>
      <c r="G12" s="693"/>
      <c r="H12" s="693"/>
      <c r="I12" s="693"/>
      <c r="J12" s="694"/>
      <c r="K12" s="280"/>
    </row>
    <row r="13" spans="1:256" ht="12.75" customHeight="1" x14ac:dyDescent="0.2">
      <c r="A13" s="615" t="s">
        <v>254</v>
      </c>
      <c r="B13" s="616"/>
      <c r="C13" s="616"/>
      <c r="D13" s="692">
        <f>Заявка!G56</f>
        <v>0</v>
      </c>
      <c r="E13" s="693"/>
      <c r="F13" s="693"/>
      <c r="G13" s="693"/>
      <c r="H13" s="693"/>
      <c r="I13" s="693"/>
      <c r="J13" s="694"/>
      <c r="K13" s="280" t="s">
        <v>378</v>
      </c>
    </row>
    <row r="14" spans="1:256" ht="12.75" customHeight="1" x14ac:dyDescent="0.2">
      <c r="A14" s="615" t="s">
        <v>242</v>
      </c>
      <c r="B14" s="616"/>
      <c r="C14" s="616"/>
      <c r="D14" s="692">
        <f>Заявка!G77</f>
        <v>0</v>
      </c>
      <c r="E14" s="693"/>
      <c r="F14" s="693"/>
      <c r="G14" s="693"/>
      <c r="H14" s="693"/>
      <c r="I14" s="693"/>
      <c r="J14" s="694"/>
      <c r="K14" s="280" t="s">
        <v>377</v>
      </c>
    </row>
    <row r="15" spans="1:256" s="28" customFormat="1" ht="16.5" customHeight="1" x14ac:dyDescent="0.2">
      <c r="A15" s="698" t="s">
        <v>473</v>
      </c>
      <c r="B15" s="699"/>
      <c r="C15" s="699"/>
      <c r="D15" s="699"/>
      <c r="E15" s="699"/>
      <c r="F15" s="699"/>
      <c r="G15" s="699"/>
      <c r="H15" s="699"/>
      <c r="I15" s="699"/>
      <c r="J15" s="699"/>
      <c r="K15" s="285"/>
      <c r="L15" s="214"/>
      <c r="M15" s="145"/>
      <c r="N15" s="145"/>
      <c r="O15" s="145"/>
      <c r="P15" s="145"/>
      <c r="Q15" s="145"/>
      <c r="R15" s="145"/>
      <c r="S15" s="145"/>
      <c r="T15" s="145"/>
      <c r="U15" s="145"/>
      <c r="V15" s="145"/>
      <c r="W15" s="145"/>
      <c r="X15" s="145"/>
      <c r="Y15" s="145"/>
      <c r="Z15" s="145"/>
      <c r="AA15" s="145"/>
      <c r="AB15" s="145"/>
      <c r="AC15" s="145"/>
      <c r="AD15" s="145"/>
      <c r="AE15" s="145"/>
      <c r="AF15" s="145"/>
      <c r="AG15" s="145"/>
      <c r="AH15" s="145"/>
      <c r="AI15" s="145"/>
      <c r="AJ15" s="145"/>
      <c r="IV15" s="171"/>
    </row>
    <row r="16" spans="1:256" s="28" customFormat="1" ht="15" customHeight="1" x14ac:dyDescent="0.2">
      <c r="A16" s="700"/>
      <c r="B16" s="701"/>
      <c r="C16" s="701"/>
      <c r="D16" s="701"/>
      <c r="E16" s="701"/>
      <c r="F16" s="701"/>
      <c r="G16" s="701"/>
      <c r="H16" s="701"/>
      <c r="I16" s="701"/>
      <c r="J16" s="701"/>
      <c r="K16" s="285"/>
      <c r="L16" s="214"/>
      <c r="M16" s="145"/>
      <c r="N16" s="145"/>
      <c r="O16" s="145"/>
      <c r="P16" s="145"/>
      <c r="Q16" s="145"/>
      <c r="R16" s="145"/>
      <c r="S16" s="145"/>
      <c r="T16" s="145"/>
      <c r="U16" s="145"/>
      <c r="V16" s="145"/>
      <c r="W16" s="145"/>
      <c r="X16" s="145"/>
      <c r="Y16" s="145"/>
      <c r="Z16" s="145"/>
      <c r="AA16" s="145"/>
      <c r="AB16" s="145"/>
      <c r="AC16" s="145"/>
      <c r="AD16" s="145"/>
      <c r="AE16" s="145"/>
      <c r="AF16" s="145"/>
      <c r="AG16" s="145"/>
      <c r="AH16" s="145"/>
      <c r="AI16" s="145"/>
      <c r="AJ16" s="145"/>
      <c r="IV16" s="171"/>
    </row>
    <row r="17" spans="1:256" s="28" customFormat="1" ht="25.15" customHeight="1" x14ac:dyDescent="0.2">
      <c r="A17" s="714" t="s">
        <v>342</v>
      </c>
      <c r="B17" s="432"/>
      <c r="C17" s="432"/>
      <c r="D17" s="432"/>
      <c r="E17" s="432"/>
      <c r="F17" s="433"/>
      <c r="G17" s="702">
        <f>Заявка!G28</f>
        <v>0</v>
      </c>
      <c r="H17" s="703"/>
      <c r="I17" s="703"/>
      <c r="J17" s="703"/>
      <c r="K17" s="215"/>
      <c r="L17" s="216"/>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5"/>
      <c r="IV17" s="171"/>
    </row>
    <row r="18" spans="1:256" s="28" customFormat="1" ht="2.25" customHeight="1" x14ac:dyDescent="0.2">
      <c r="A18" s="524"/>
      <c r="B18" s="435"/>
      <c r="C18" s="435"/>
      <c r="D18" s="435"/>
      <c r="E18" s="435"/>
      <c r="F18" s="436"/>
      <c r="G18" s="704"/>
      <c r="H18" s="705"/>
      <c r="I18" s="705"/>
      <c r="J18" s="705"/>
      <c r="K18" s="215"/>
      <c r="L18" s="216"/>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IV18" s="171"/>
    </row>
    <row r="19" spans="1:256" s="28" customFormat="1" ht="15" customHeight="1" x14ac:dyDescent="0.2">
      <c r="A19" s="669" t="s">
        <v>396</v>
      </c>
      <c r="B19" s="421"/>
      <c r="C19" s="421"/>
      <c r="D19" s="421"/>
      <c r="E19" s="421"/>
      <c r="F19" s="421"/>
      <c r="G19" s="365">
        <f>Заявка!G30</f>
        <v>0</v>
      </c>
      <c r="H19" s="366"/>
      <c r="I19" s="366"/>
      <c r="J19" s="366"/>
      <c r="K19" s="215"/>
      <c r="L19" s="216"/>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IV19" s="171"/>
    </row>
    <row r="20" spans="1:256" s="28" customFormat="1" ht="15" customHeight="1" x14ac:dyDescent="0.2">
      <c r="A20" s="528" t="s">
        <v>397</v>
      </c>
      <c r="B20" s="418"/>
      <c r="C20" s="418"/>
      <c r="D20" s="418"/>
      <c r="E20" s="418"/>
      <c r="F20" s="419"/>
      <c r="G20" s="365">
        <f>Заявка!G31</f>
        <v>0</v>
      </c>
      <c r="H20" s="366"/>
      <c r="I20" s="366"/>
      <c r="J20" s="495"/>
      <c r="K20" s="215"/>
      <c r="L20" s="216"/>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45"/>
      <c r="AJ20" s="145"/>
      <c r="IV20" s="171"/>
    </row>
    <row r="21" spans="1:256" s="28" customFormat="1" ht="47.25" customHeight="1" x14ac:dyDescent="0.2">
      <c r="A21" s="528" t="s">
        <v>474</v>
      </c>
      <c r="B21" s="418"/>
      <c r="C21" s="418"/>
      <c r="D21" s="418"/>
      <c r="E21" s="418"/>
      <c r="F21" s="419"/>
      <c r="G21" s="365">
        <f>Заявка!G32</f>
        <v>0</v>
      </c>
      <c r="H21" s="366"/>
      <c r="I21" s="366"/>
      <c r="J21" s="366"/>
      <c r="K21" s="215"/>
      <c r="L21" s="216"/>
      <c r="M21" s="145"/>
      <c r="N21" s="145"/>
      <c r="O21" s="145"/>
      <c r="P21" s="145"/>
      <c r="Q21" s="145"/>
      <c r="R21" s="145"/>
      <c r="S21" s="145"/>
      <c r="T21" s="145"/>
      <c r="U21" s="145"/>
      <c r="V21" s="145"/>
      <c r="W21" s="145"/>
      <c r="X21" s="145"/>
      <c r="Y21" s="145"/>
      <c r="Z21" s="145"/>
      <c r="AA21" s="145"/>
      <c r="AB21" s="145"/>
      <c r="AC21" s="145"/>
      <c r="AD21" s="145"/>
      <c r="AE21" s="145"/>
      <c r="AF21" s="145"/>
      <c r="AG21" s="145"/>
      <c r="AH21" s="145"/>
      <c r="AI21" s="145"/>
      <c r="AJ21" s="145"/>
      <c r="IV21" s="171"/>
    </row>
    <row r="22" spans="1:256" s="28" customFormat="1" ht="15" customHeight="1" x14ac:dyDescent="0.2">
      <c r="A22" s="697" t="s">
        <v>398</v>
      </c>
      <c r="B22" s="438"/>
      <c r="C22" s="438"/>
      <c r="D22" s="438"/>
      <c r="E22" s="438"/>
      <c r="F22" s="438"/>
      <c r="G22" s="439"/>
      <c r="H22" s="386" t="s">
        <v>399</v>
      </c>
      <c r="I22" s="459"/>
      <c r="J22" s="706"/>
      <c r="K22" s="216"/>
      <c r="L22" s="217"/>
      <c r="M22" s="145"/>
      <c r="N22" s="145"/>
      <c r="O22" s="145"/>
      <c r="P22" s="145"/>
      <c r="Q22" s="145"/>
      <c r="R22" s="145"/>
      <c r="S22" s="145"/>
      <c r="T22" s="145"/>
      <c r="U22" s="145"/>
      <c r="V22" s="145"/>
      <c r="W22" s="145"/>
      <c r="X22" s="145"/>
      <c r="Y22" s="145"/>
      <c r="Z22" s="145"/>
      <c r="AA22" s="145"/>
      <c r="AB22" s="145"/>
      <c r="AC22" s="145"/>
      <c r="AD22" s="145"/>
      <c r="AE22" s="145"/>
      <c r="AF22" s="145"/>
      <c r="AG22" s="145"/>
      <c r="AH22" s="145"/>
      <c r="AI22" s="145"/>
      <c r="AJ22" s="145"/>
      <c r="IV22" s="171"/>
    </row>
    <row r="23" spans="1:256" s="28" customFormat="1" ht="15" customHeight="1" x14ac:dyDescent="0.2">
      <c r="A23" s="696">
        <f>Заявка!A34</f>
        <v>0</v>
      </c>
      <c r="B23" s="440"/>
      <c r="C23" s="440"/>
      <c r="D23" s="440"/>
      <c r="E23" s="440"/>
      <c r="F23" s="440"/>
      <c r="G23" s="441"/>
      <c r="H23" s="365">
        <f>Заявка!H34</f>
        <v>0</v>
      </c>
      <c r="I23" s="366"/>
      <c r="J23" s="495"/>
      <c r="K23" s="216"/>
      <c r="L23" s="216"/>
      <c r="M23" s="145"/>
      <c r="N23" s="145"/>
      <c r="O23" s="145"/>
      <c r="P23" s="145"/>
      <c r="Q23" s="145"/>
      <c r="R23" s="145"/>
      <c r="S23" s="145"/>
      <c r="T23" s="145"/>
      <c r="U23" s="145"/>
      <c r="V23" s="145"/>
      <c r="W23" s="145"/>
      <c r="X23" s="145"/>
      <c r="Y23" s="145"/>
      <c r="Z23" s="145"/>
      <c r="AA23" s="145"/>
      <c r="AB23" s="145"/>
      <c r="AC23" s="145"/>
      <c r="AD23" s="145"/>
      <c r="AE23" s="145"/>
      <c r="AF23" s="145"/>
      <c r="AG23" s="145"/>
      <c r="AH23" s="145"/>
      <c r="AI23" s="145"/>
      <c r="AJ23" s="145"/>
      <c r="IV23" s="171"/>
    </row>
    <row r="24" spans="1:256" s="28" customFormat="1" ht="15" customHeight="1" x14ac:dyDescent="0.2">
      <c r="A24" s="697" t="s">
        <v>397</v>
      </c>
      <c r="B24" s="438"/>
      <c r="C24" s="438"/>
      <c r="D24" s="438"/>
      <c r="E24" s="438"/>
      <c r="F24" s="438"/>
      <c r="G24" s="439"/>
      <c r="H24" s="386" t="s">
        <v>397</v>
      </c>
      <c r="I24" s="459"/>
      <c r="J24" s="706"/>
      <c r="K24" s="216"/>
      <c r="L24" s="217"/>
      <c r="M24" s="145"/>
      <c r="N24" s="145"/>
      <c r="O24" s="145"/>
      <c r="P24" s="145"/>
      <c r="Q24" s="145"/>
      <c r="R24" s="145"/>
      <c r="S24" s="145"/>
      <c r="T24" s="145"/>
      <c r="U24" s="145"/>
      <c r="V24" s="145"/>
      <c r="W24" s="145"/>
      <c r="X24" s="145"/>
      <c r="Y24" s="145"/>
      <c r="Z24" s="145"/>
      <c r="AA24" s="145"/>
      <c r="AB24" s="145"/>
      <c r="AC24" s="145"/>
      <c r="AD24" s="145"/>
      <c r="AE24" s="145"/>
      <c r="AF24" s="145"/>
      <c r="AG24" s="145"/>
      <c r="AH24" s="145"/>
      <c r="AI24" s="145"/>
      <c r="AJ24" s="145"/>
      <c r="IV24" s="171"/>
    </row>
    <row r="25" spans="1:256" s="28" customFormat="1" ht="15" customHeight="1" x14ac:dyDescent="0.2">
      <c r="A25" s="696">
        <f>Заявка!A36</f>
        <v>0</v>
      </c>
      <c r="B25" s="426"/>
      <c r="C25" s="426"/>
      <c r="D25" s="426"/>
      <c r="E25" s="426"/>
      <c r="F25" s="426"/>
      <c r="G25" s="427"/>
      <c r="H25" s="365">
        <f>Заявка!H36</f>
        <v>0</v>
      </c>
      <c r="I25" s="366"/>
      <c r="J25" s="495"/>
      <c r="K25" s="216"/>
      <c r="L25" s="216"/>
      <c r="M25" s="145"/>
      <c r="N25" s="145"/>
      <c r="O25" s="145"/>
      <c r="P25" s="145"/>
      <c r="Q25" s="145"/>
      <c r="R25" s="145"/>
      <c r="S25" s="145"/>
      <c r="T25" s="145"/>
      <c r="U25" s="145"/>
      <c r="V25" s="145"/>
      <c r="W25" s="145"/>
      <c r="X25" s="145"/>
      <c r="Y25" s="145"/>
      <c r="Z25" s="145"/>
      <c r="AA25" s="145"/>
      <c r="AB25" s="145"/>
      <c r="AC25" s="145"/>
      <c r="AD25" s="145"/>
      <c r="AE25" s="145"/>
      <c r="AF25" s="145"/>
      <c r="AG25" s="145"/>
      <c r="AH25" s="145"/>
      <c r="AI25" s="145"/>
      <c r="AJ25" s="145"/>
      <c r="IV25" s="171"/>
    </row>
    <row r="26" spans="1:256" s="28" customFormat="1" x14ac:dyDescent="0.2">
      <c r="A26" s="528" t="s">
        <v>453</v>
      </c>
      <c r="B26" s="372"/>
      <c r="C26" s="372"/>
      <c r="D26" s="372"/>
      <c r="E26" s="372"/>
      <c r="F26" s="372"/>
      <c r="G26" s="372"/>
      <c r="H26" s="372"/>
      <c r="I26" s="372"/>
      <c r="J26" s="695"/>
      <c r="K26" s="286"/>
      <c r="L26" s="218"/>
      <c r="M26" s="145"/>
      <c r="N26" s="145"/>
      <c r="O26" s="145"/>
      <c r="P26" s="145"/>
      <c r="Q26" s="145"/>
      <c r="R26" s="145"/>
      <c r="S26" s="145"/>
      <c r="T26" s="145"/>
      <c r="U26" s="145"/>
      <c r="V26" s="145"/>
      <c r="W26" s="145"/>
      <c r="X26" s="145"/>
      <c r="Y26" s="145"/>
      <c r="Z26" s="145"/>
      <c r="AA26" s="145"/>
      <c r="AB26" s="145"/>
      <c r="AC26" s="145"/>
      <c r="AD26" s="145"/>
      <c r="AE26" s="145"/>
      <c r="AF26" s="145"/>
      <c r="AG26" s="145"/>
      <c r="AH26" s="145"/>
      <c r="AI26" s="145"/>
      <c r="AJ26" s="145"/>
      <c r="IV26" s="171"/>
    </row>
    <row r="27" spans="1:256" s="28" customFormat="1" ht="19.5" customHeight="1" x14ac:dyDescent="0.2">
      <c r="A27" s="494">
        <f>Заявка!A38</f>
        <v>0</v>
      </c>
      <c r="B27" s="366"/>
      <c r="C27" s="366"/>
      <c r="D27" s="366"/>
      <c r="E27" s="366"/>
      <c r="F27" s="366"/>
      <c r="G27" s="366"/>
      <c r="H27" s="366"/>
      <c r="I27" s="366"/>
      <c r="J27" s="495"/>
      <c r="K27" s="216"/>
      <c r="L27" s="216"/>
      <c r="M27" s="145"/>
      <c r="N27" s="145"/>
      <c r="O27" s="145"/>
      <c r="P27" s="145"/>
      <c r="Q27" s="145"/>
      <c r="R27" s="145"/>
      <c r="S27" s="145"/>
      <c r="T27" s="145"/>
      <c r="U27" s="145"/>
      <c r="V27" s="145"/>
      <c r="W27" s="145"/>
      <c r="X27" s="145"/>
      <c r="Y27" s="145"/>
      <c r="Z27" s="145"/>
      <c r="AA27" s="145"/>
      <c r="AB27" s="145"/>
      <c r="AC27" s="145"/>
      <c r="AD27" s="145"/>
      <c r="AE27" s="145"/>
      <c r="AF27" s="145"/>
      <c r="AG27" s="145"/>
      <c r="AH27" s="145"/>
      <c r="AI27" s="145"/>
      <c r="AJ27" s="145"/>
      <c r="IV27" s="171"/>
    </row>
    <row r="28" spans="1:256" s="28" customFormat="1" ht="12.75" customHeight="1" x14ac:dyDescent="0.2">
      <c r="A28" s="714" t="s">
        <v>280</v>
      </c>
      <c r="B28" s="618"/>
      <c r="C28" s="618"/>
      <c r="D28" s="618"/>
      <c r="E28" s="618"/>
      <c r="F28" s="618"/>
      <c r="G28" s="618"/>
      <c r="H28" s="618"/>
      <c r="I28" s="618"/>
      <c r="J28" s="718"/>
      <c r="K28" s="286"/>
      <c r="L28" s="218"/>
      <c r="M28" s="145"/>
      <c r="N28" s="145"/>
      <c r="O28" s="145"/>
      <c r="P28" s="145"/>
      <c r="Q28" s="145"/>
      <c r="R28" s="145"/>
      <c r="S28" s="145"/>
      <c r="T28" s="145"/>
      <c r="U28" s="145"/>
      <c r="V28" s="145"/>
      <c r="W28" s="145"/>
      <c r="X28" s="145"/>
      <c r="Y28" s="145"/>
      <c r="Z28" s="145"/>
      <c r="AA28" s="145"/>
      <c r="AB28" s="145"/>
      <c r="AC28" s="145"/>
      <c r="AD28" s="145"/>
      <c r="AE28" s="145"/>
      <c r="AF28" s="145"/>
      <c r="AG28" s="145"/>
      <c r="AH28" s="145"/>
      <c r="AI28" s="145"/>
      <c r="AJ28" s="145"/>
      <c r="IV28" s="171"/>
    </row>
    <row r="29" spans="1:256" s="28" customFormat="1" x14ac:dyDescent="0.2">
      <c r="A29" s="700"/>
      <c r="B29" s="701"/>
      <c r="C29" s="701"/>
      <c r="D29" s="701"/>
      <c r="E29" s="701"/>
      <c r="F29" s="701"/>
      <c r="G29" s="701"/>
      <c r="H29" s="701"/>
      <c r="I29" s="701"/>
      <c r="J29" s="719"/>
      <c r="K29" s="286"/>
      <c r="L29" s="218"/>
      <c r="M29" s="145"/>
      <c r="N29" s="145"/>
      <c r="O29" s="145"/>
      <c r="P29" s="145"/>
      <c r="Q29" s="145"/>
      <c r="R29" s="145"/>
      <c r="S29" s="145"/>
      <c r="T29" s="145"/>
      <c r="U29" s="145"/>
      <c r="V29" s="145"/>
      <c r="W29" s="145"/>
      <c r="X29" s="145"/>
      <c r="Y29" s="145"/>
      <c r="Z29" s="145"/>
      <c r="AA29" s="145"/>
      <c r="AB29" s="145"/>
      <c r="AC29" s="145"/>
      <c r="AD29" s="145"/>
      <c r="AE29" s="145"/>
      <c r="AF29" s="145"/>
      <c r="AG29" s="145"/>
      <c r="AH29" s="145"/>
      <c r="AI29" s="145"/>
      <c r="AJ29" s="145"/>
      <c r="IV29" s="171"/>
    </row>
    <row r="30" spans="1:256" s="28" customFormat="1" ht="15" customHeight="1" x14ac:dyDescent="0.2">
      <c r="A30" s="494">
        <f>Заявка!A41</f>
        <v>0</v>
      </c>
      <c r="B30" s="366"/>
      <c r="C30" s="366"/>
      <c r="D30" s="366"/>
      <c r="E30" s="366"/>
      <c r="F30" s="366"/>
      <c r="G30" s="366"/>
      <c r="H30" s="366"/>
      <c r="I30" s="366"/>
      <c r="J30" s="495"/>
      <c r="K30" s="216"/>
      <c r="L30" s="216"/>
      <c r="M30" s="145"/>
      <c r="N30" s="145"/>
      <c r="O30" s="145"/>
      <c r="P30" s="145"/>
      <c r="Q30" s="145"/>
      <c r="R30" s="145"/>
      <c r="S30" s="145"/>
      <c r="T30" s="145"/>
      <c r="U30" s="145"/>
      <c r="V30" s="145"/>
      <c r="W30" s="145"/>
      <c r="X30" s="145"/>
      <c r="Y30" s="145"/>
      <c r="Z30" s="145"/>
      <c r="AA30" s="145"/>
      <c r="AB30" s="145"/>
      <c r="AC30" s="145"/>
      <c r="AD30" s="145"/>
      <c r="AE30" s="145"/>
      <c r="AF30" s="145"/>
      <c r="AG30" s="145"/>
      <c r="AH30" s="145"/>
      <c r="AI30" s="145"/>
      <c r="AJ30" s="145"/>
      <c r="IV30" s="171"/>
    </row>
    <row r="31" spans="1:256" s="28" customFormat="1" ht="15" customHeight="1" x14ac:dyDescent="0.2">
      <c r="A31" s="669" t="s">
        <v>309</v>
      </c>
      <c r="B31" s="421"/>
      <c r="C31" s="421"/>
      <c r="D31" s="421"/>
      <c r="E31" s="421"/>
      <c r="F31" s="421"/>
      <c r="G31" s="365">
        <f>Заявка!G42</f>
        <v>0</v>
      </c>
      <c r="H31" s="366"/>
      <c r="I31" s="366"/>
      <c r="J31" s="495"/>
      <c r="K31" s="216"/>
      <c r="L31" s="216"/>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IV31" s="171"/>
    </row>
    <row r="32" spans="1:256" s="28" customFormat="1" ht="30" customHeight="1" x14ac:dyDescent="0.2">
      <c r="A32" s="528" t="s">
        <v>412</v>
      </c>
      <c r="B32" s="372"/>
      <c r="C32" s="372"/>
      <c r="D32" s="372"/>
      <c r="E32" s="372"/>
      <c r="F32" s="372"/>
      <c r="G32" s="372"/>
      <c r="H32" s="372"/>
      <c r="I32" s="372"/>
      <c r="J32" s="695"/>
      <c r="K32" s="286"/>
      <c r="L32" s="218"/>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IV32" s="171"/>
    </row>
    <row r="33" spans="1:256" s="28" customFormat="1" ht="26.25" customHeight="1" x14ac:dyDescent="0.2">
      <c r="A33" s="697" t="s">
        <v>409</v>
      </c>
      <c r="B33" s="379"/>
      <c r="C33" s="379"/>
      <c r="D33" s="379"/>
      <c r="E33" s="380"/>
      <c r="F33" s="150" t="s">
        <v>410</v>
      </c>
      <c r="G33" s="386" t="s">
        <v>411</v>
      </c>
      <c r="H33" s="459"/>
      <c r="I33" s="459"/>
      <c r="J33" s="706"/>
      <c r="K33" s="216"/>
      <c r="L33" s="217"/>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IV33" s="171"/>
    </row>
    <row r="34" spans="1:256" s="28" customFormat="1" ht="12.75" customHeight="1" x14ac:dyDescent="0.2">
      <c r="A34" s="494">
        <f>Заявка!A45</f>
        <v>0</v>
      </c>
      <c r="B34" s="374"/>
      <c r="C34" s="374"/>
      <c r="D34" s="374"/>
      <c r="E34" s="384"/>
      <c r="F34" s="245">
        <f>Заявка!F45</f>
        <v>0</v>
      </c>
      <c r="G34" s="365">
        <f>Заявка!G45</f>
        <v>0</v>
      </c>
      <c r="H34" s="366"/>
      <c r="I34" s="366"/>
      <c r="J34" s="495"/>
      <c r="K34" s="216"/>
      <c r="L34" s="217"/>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5"/>
      <c r="IV34" s="171"/>
    </row>
    <row r="35" spans="1:256" s="28" customFormat="1" ht="14.25" customHeight="1" x14ac:dyDescent="0.2">
      <c r="A35" s="494">
        <f>Заявка!A46</f>
        <v>0</v>
      </c>
      <c r="B35" s="374"/>
      <c r="C35" s="374"/>
      <c r="D35" s="374"/>
      <c r="E35" s="384"/>
      <c r="F35" s="245">
        <f>Заявка!F46</f>
        <v>0</v>
      </c>
      <c r="G35" s="365">
        <f>Заявка!G46</f>
        <v>0</v>
      </c>
      <c r="H35" s="366"/>
      <c r="I35" s="366"/>
      <c r="J35" s="495"/>
      <c r="K35" s="216"/>
      <c r="L35" s="217"/>
      <c r="M35" s="145"/>
      <c r="N35" s="145"/>
      <c r="O35" s="145"/>
      <c r="P35" s="145"/>
      <c r="Q35" s="145"/>
      <c r="R35" s="145"/>
      <c r="S35" s="145"/>
      <c r="T35" s="145"/>
      <c r="U35" s="145"/>
      <c r="V35" s="145"/>
      <c r="W35" s="145"/>
      <c r="X35" s="145"/>
      <c r="Y35" s="145"/>
      <c r="Z35" s="145"/>
      <c r="AA35" s="145"/>
      <c r="AB35" s="145"/>
      <c r="AC35" s="145"/>
      <c r="AD35" s="145"/>
      <c r="AE35" s="145"/>
      <c r="AF35" s="145"/>
      <c r="AG35" s="145"/>
      <c r="AH35" s="145"/>
      <c r="AI35" s="145"/>
      <c r="AJ35" s="145"/>
      <c r="IV35" s="171"/>
    </row>
    <row r="36" spans="1:256" s="28" customFormat="1" ht="16.5" customHeight="1" x14ac:dyDescent="0.2">
      <c r="A36" s="494">
        <f>Заявка!A47</f>
        <v>0</v>
      </c>
      <c r="B36" s="374"/>
      <c r="C36" s="374"/>
      <c r="D36" s="374"/>
      <c r="E36" s="384"/>
      <c r="F36" s="245">
        <f>Заявка!F47</f>
        <v>0</v>
      </c>
      <c r="G36" s="365">
        <f>Заявка!G47</f>
        <v>0</v>
      </c>
      <c r="H36" s="366"/>
      <c r="I36" s="366"/>
      <c r="J36" s="495"/>
      <c r="K36" s="216"/>
      <c r="L36" s="217"/>
      <c r="M36" s="145"/>
      <c r="N36" s="145"/>
      <c r="O36" s="145"/>
      <c r="P36" s="145"/>
      <c r="Q36" s="145"/>
      <c r="R36" s="145"/>
      <c r="S36" s="145"/>
      <c r="T36" s="145"/>
      <c r="U36" s="145"/>
      <c r="V36" s="145"/>
      <c r="W36" s="145"/>
      <c r="X36" s="145"/>
      <c r="Y36" s="145"/>
      <c r="Z36" s="145"/>
      <c r="AA36" s="145"/>
      <c r="AB36" s="145"/>
      <c r="AC36" s="145"/>
      <c r="AD36" s="145"/>
      <c r="AE36" s="145"/>
      <c r="AF36" s="145"/>
      <c r="AG36" s="145"/>
      <c r="AH36" s="145"/>
      <c r="AI36" s="145"/>
      <c r="AJ36" s="145"/>
      <c r="IV36" s="171"/>
    </row>
    <row r="37" spans="1:256" s="28" customFormat="1" ht="15" customHeight="1" x14ac:dyDescent="0.2">
      <c r="A37" s="494">
        <f>Заявка!A48</f>
        <v>0</v>
      </c>
      <c r="B37" s="374"/>
      <c r="C37" s="374"/>
      <c r="D37" s="374"/>
      <c r="E37" s="384"/>
      <c r="F37" s="245">
        <f>Заявка!F48</f>
        <v>0</v>
      </c>
      <c r="G37" s="365">
        <f>Заявка!G48</f>
        <v>0</v>
      </c>
      <c r="H37" s="366"/>
      <c r="I37" s="366"/>
      <c r="J37" s="495"/>
      <c r="K37" s="216"/>
      <c r="L37" s="217"/>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45"/>
      <c r="IV37" s="171"/>
    </row>
    <row r="38" spans="1:256" s="28" customFormat="1" ht="14.25" customHeight="1" x14ac:dyDescent="0.2">
      <c r="A38" s="494">
        <f>Заявка!A49</f>
        <v>0</v>
      </c>
      <c r="B38" s="374"/>
      <c r="C38" s="374"/>
      <c r="D38" s="374"/>
      <c r="E38" s="384"/>
      <c r="F38" s="245">
        <f>Заявка!F49</f>
        <v>0</v>
      </c>
      <c r="G38" s="365">
        <f>Заявка!G49</f>
        <v>0</v>
      </c>
      <c r="H38" s="366"/>
      <c r="I38" s="366"/>
      <c r="J38" s="495"/>
      <c r="K38" s="216"/>
      <c r="L38" s="217"/>
      <c r="M38" s="145"/>
      <c r="N38" s="145"/>
      <c r="O38" s="145"/>
      <c r="P38" s="145"/>
      <c r="Q38" s="145"/>
      <c r="R38" s="145"/>
      <c r="S38" s="145"/>
      <c r="T38" s="145"/>
      <c r="U38" s="145"/>
      <c r="V38" s="145"/>
      <c r="W38" s="145"/>
      <c r="X38" s="145"/>
      <c r="Y38" s="145"/>
      <c r="Z38" s="145"/>
      <c r="AA38" s="145"/>
      <c r="AB38" s="145"/>
      <c r="AC38" s="145"/>
      <c r="AD38" s="145"/>
      <c r="AE38" s="145"/>
      <c r="AF38" s="145"/>
      <c r="AG38" s="145"/>
      <c r="AH38" s="145"/>
      <c r="AI38" s="145"/>
      <c r="AJ38" s="145"/>
      <c r="IV38" s="171"/>
    </row>
    <row r="39" spans="1:256" s="28" customFormat="1" ht="12.75" customHeight="1" x14ac:dyDescent="0.2">
      <c r="A39" s="494">
        <f>Заявка!A50</f>
        <v>0</v>
      </c>
      <c r="B39" s="374"/>
      <c r="C39" s="374"/>
      <c r="D39" s="374"/>
      <c r="E39" s="384"/>
      <c r="F39" s="245">
        <f>Заявка!F50</f>
        <v>0</v>
      </c>
      <c r="G39" s="365">
        <f>Заявка!G50</f>
        <v>0</v>
      </c>
      <c r="H39" s="366"/>
      <c r="I39" s="366"/>
      <c r="J39" s="495"/>
      <c r="K39" s="215"/>
      <c r="L39" s="216"/>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IV39" s="171"/>
    </row>
    <row r="40" spans="1:256" s="28" customFormat="1" ht="12.75" customHeight="1" x14ac:dyDescent="0.2">
      <c r="A40" s="494">
        <f>Заявка!A51</f>
        <v>0</v>
      </c>
      <c r="B40" s="374"/>
      <c r="C40" s="374"/>
      <c r="D40" s="374"/>
      <c r="E40" s="384"/>
      <c r="F40" s="245">
        <f>Заявка!F51</f>
        <v>0</v>
      </c>
      <c r="G40" s="365">
        <f>Заявка!G51</f>
        <v>0</v>
      </c>
      <c r="H40" s="366"/>
      <c r="I40" s="366"/>
      <c r="J40" s="495"/>
      <c r="K40" s="215"/>
      <c r="L40" s="216"/>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IV40" s="171"/>
    </row>
    <row r="41" spans="1:256" s="28" customFormat="1" ht="13.5" customHeight="1" x14ac:dyDescent="0.2">
      <c r="A41" s="494">
        <f>Заявка!A52</f>
        <v>0</v>
      </c>
      <c r="B41" s="374"/>
      <c r="C41" s="374"/>
      <c r="D41" s="374"/>
      <c r="E41" s="384"/>
      <c r="F41" s="245">
        <f>Заявка!F52</f>
        <v>0</v>
      </c>
      <c r="G41" s="365">
        <f>Заявка!G52</f>
        <v>0</v>
      </c>
      <c r="H41" s="366"/>
      <c r="I41" s="366"/>
      <c r="J41" s="495"/>
      <c r="K41" s="215"/>
      <c r="L41" s="216"/>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IV41" s="171"/>
    </row>
    <row r="42" spans="1:256" s="152" customFormat="1" ht="12.75" customHeight="1" x14ac:dyDescent="0.2">
      <c r="A42" s="494">
        <f>Заявка!A53</f>
        <v>0</v>
      </c>
      <c r="B42" s="374"/>
      <c r="C42" s="374"/>
      <c r="D42" s="374"/>
      <c r="E42" s="384"/>
      <c r="F42" s="245">
        <f>Заявка!F53</f>
        <v>0</v>
      </c>
      <c r="G42" s="365">
        <f>Заявка!G53</f>
        <v>0</v>
      </c>
      <c r="H42" s="366"/>
      <c r="I42" s="366"/>
      <c r="J42" s="495"/>
      <c r="K42" s="215"/>
      <c r="L42" s="216"/>
      <c r="M42" s="151"/>
      <c r="N42" s="151"/>
      <c r="O42" s="151"/>
      <c r="P42" s="151"/>
      <c r="Q42" s="151"/>
      <c r="R42" s="151"/>
      <c r="S42" s="151"/>
      <c r="T42" s="151"/>
      <c r="U42" s="151"/>
      <c r="V42" s="151"/>
      <c r="W42" s="151"/>
      <c r="X42" s="151"/>
      <c r="Y42" s="151"/>
      <c r="Z42" s="151"/>
      <c r="AA42" s="151"/>
      <c r="AB42" s="151"/>
      <c r="AC42" s="151"/>
      <c r="AD42" s="151"/>
      <c r="AE42" s="151"/>
      <c r="AF42" s="151"/>
      <c r="AG42" s="151"/>
      <c r="AH42" s="151"/>
      <c r="AI42" s="151"/>
      <c r="AJ42" s="151"/>
      <c r="IV42" s="172"/>
    </row>
    <row r="43" spans="1:256" s="152" customFormat="1" ht="35.450000000000003" customHeight="1" x14ac:dyDescent="0.2">
      <c r="A43" s="528" t="s">
        <v>417</v>
      </c>
      <c r="B43" s="376"/>
      <c r="C43" s="376"/>
      <c r="D43" s="376"/>
      <c r="E43" s="376"/>
      <c r="F43" s="377"/>
      <c r="G43" s="365">
        <f>Заявка!G54</f>
        <v>0</v>
      </c>
      <c r="H43" s="366"/>
      <c r="I43" s="366"/>
      <c r="J43" s="366"/>
      <c r="K43" s="219"/>
      <c r="L43" s="220"/>
      <c r="M43" s="151"/>
      <c r="N43" s="151"/>
      <c r="O43" s="151"/>
      <c r="P43" s="151"/>
      <c r="Q43" s="151"/>
      <c r="R43" s="151"/>
      <c r="S43" s="151"/>
      <c r="T43" s="151"/>
      <c r="U43" s="151"/>
      <c r="V43" s="151"/>
      <c r="W43" s="151"/>
      <c r="X43" s="151"/>
      <c r="Y43" s="151"/>
      <c r="Z43" s="151"/>
      <c r="AA43" s="151"/>
      <c r="AB43" s="151"/>
      <c r="AC43" s="151"/>
      <c r="AD43" s="151"/>
      <c r="AE43" s="151"/>
      <c r="AF43" s="151"/>
      <c r="AG43" s="151"/>
      <c r="AH43" s="151"/>
      <c r="AI43" s="151"/>
      <c r="AJ43" s="151"/>
      <c r="IV43" s="172"/>
    </row>
    <row r="44" spans="1:256" s="28" customFormat="1" ht="13.5" customHeight="1" x14ac:dyDescent="0.2">
      <c r="A44" s="669" t="s">
        <v>413</v>
      </c>
      <c r="B44" s="421"/>
      <c r="C44" s="421"/>
      <c r="D44" s="421"/>
      <c r="E44" s="421"/>
      <c r="F44" s="421"/>
      <c r="G44" s="365">
        <f>Заявка!G55</f>
        <v>0</v>
      </c>
      <c r="H44" s="366"/>
      <c r="I44" s="366"/>
      <c r="J44" s="495"/>
      <c r="K44" s="216"/>
      <c r="L44" s="216"/>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45"/>
      <c r="IV44" s="171"/>
    </row>
    <row r="45" spans="1:256" ht="24" customHeight="1" x14ac:dyDescent="0.2">
      <c r="A45" s="599" t="s">
        <v>445</v>
      </c>
      <c r="B45" s="376"/>
      <c r="C45" s="376"/>
      <c r="D45" s="377"/>
      <c r="E45" s="684" t="s">
        <v>278</v>
      </c>
      <c r="F45" s="684"/>
      <c r="G45" s="684"/>
      <c r="H45" s="684"/>
      <c r="I45" s="684"/>
      <c r="J45" s="685"/>
      <c r="K45" s="280" t="s">
        <v>204</v>
      </c>
    </row>
    <row r="46" spans="1:256" ht="25.5" customHeight="1" x14ac:dyDescent="0.2">
      <c r="A46" s="599" t="s">
        <v>444</v>
      </c>
      <c r="B46" s="376"/>
      <c r="C46" s="376"/>
      <c r="D46" s="377"/>
      <c r="E46" s="684" t="s">
        <v>278</v>
      </c>
      <c r="F46" s="684"/>
      <c r="G46" s="684"/>
      <c r="H46" s="684"/>
      <c r="I46" s="684"/>
      <c r="J46" s="685"/>
      <c r="K46" s="280" t="s">
        <v>475</v>
      </c>
    </row>
    <row r="47" spans="1:256" ht="77.25" customHeight="1" thickBot="1" x14ac:dyDescent="0.25">
      <c r="A47" s="601" t="s">
        <v>449</v>
      </c>
      <c r="B47" s="602"/>
      <c r="C47" s="602"/>
      <c r="D47" s="603"/>
      <c r="E47" s="666"/>
      <c r="F47" s="666"/>
      <c r="G47" s="666"/>
      <c r="H47" s="666"/>
      <c r="I47" s="666"/>
      <c r="J47" s="667"/>
      <c r="K47" s="280" t="s">
        <v>476</v>
      </c>
    </row>
    <row r="48" spans="1:256" ht="30.75" customHeight="1" thickTop="1" x14ac:dyDescent="0.2">
      <c r="A48" s="828" t="s">
        <v>477</v>
      </c>
      <c r="B48" s="829"/>
      <c r="C48" s="829"/>
      <c r="D48" s="829"/>
      <c r="E48" s="829"/>
      <c r="F48" s="829"/>
      <c r="G48" s="829"/>
      <c r="H48" s="829"/>
      <c r="I48" s="829"/>
      <c r="J48" s="830"/>
      <c r="K48" s="280"/>
    </row>
    <row r="49" spans="1:11" ht="30.75" customHeight="1" x14ac:dyDescent="0.2">
      <c r="A49" s="599" t="s">
        <v>447</v>
      </c>
      <c r="B49" s="376"/>
      <c r="C49" s="376"/>
      <c r="D49" s="377"/>
      <c r="E49" s="684" t="s">
        <v>279</v>
      </c>
      <c r="F49" s="684"/>
      <c r="G49" s="684"/>
      <c r="H49" s="684"/>
      <c r="I49" s="684"/>
      <c r="J49" s="685"/>
      <c r="K49" s="280"/>
    </row>
    <row r="50" spans="1:11" ht="30.75" customHeight="1" x14ac:dyDescent="0.2">
      <c r="A50" s="599" t="s">
        <v>446</v>
      </c>
      <c r="B50" s="376"/>
      <c r="C50" s="376"/>
      <c r="D50" s="377"/>
      <c r="E50" s="684" t="s">
        <v>279</v>
      </c>
      <c r="F50" s="684"/>
      <c r="G50" s="684"/>
      <c r="H50" s="684"/>
      <c r="I50" s="684"/>
      <c r="J50" s="685"/>
      <c r="K50" s="280"/>
    </row>
    <row r="51" spans="1:11" ht="42" customHeight="1" x14ac:dyDescent="0.2">
      <c r="A51" s="599" t="s">
        <v>268</v>
      </c>
      <c r="B51" s="376"/>
      <c r="C51" s="376"/>
      <c r="D51" s="377"/>
      <c r="E51" s="684" t="s">
        <v>279</v>
      </c>
      <c r="F51" s="684"/>
      <c r="G51" s="684"/>
      <c r="H51" s="684"/>
      <c r="I51" s="684"/>
      <c r="J51" s="685"/>
      <c r="K51" s="280"/>
    </row>
    <row r="52" spans="1:11" ht="57" customHeight="1" x14ac:dyDescent="0.2">
      <c r="A52" s="599" t="s">
        <v>269</v>
      </c>
      <c r="B52" s="376"/>
      <c r="C52" s="376"/>
      <c r="D52" s="377"/>
      <c r="E52" s="684" t="s">
        <v>279</v>
      </c>
      <c r="F52" s="684"/>
      <c r="G52" s="684"/>
      <c r="H52" s="684"/>
      <c r="I52" s="684"/>
      <c r="J52" s="685"/>
      <c r="K52" s="280"/>
    </row>
    <row r="53" spans="1:11" ht="59.25" customHeight="1" x14ac:dyDescent="0.2">
      <c r="A53" s="599" t="s">
        <v>270</v>
      </c>
      <c r="B53" s="376"/>
      <c r="C53" s="376"/>
      <c r="D53" s="377"/>
      <c r="E53" s="684" t="s">
        <v>279</v>
      </c>
      <c r="F53" s="684"/>
      <c r="G53" s="684"/>
      <c r="H53" s="684"/>
      <c r="I53" s="684"/>
      <c r="J53" s="685"/>
      <c r="K53" s="280"/>
    </row>
    <row r="54" spans="1:11" ht="35.25" customHeight="1" thickBot="1" x14ac:dyDescent="0.25">
      <c r="A54" s="601" t="s">
        <v>271</v>
      </c>
      <c r="B54" s="602"/>
      <c r="C54" s="602"/>
      <c r="D54" s="603"/>
      <c r="E54" s="684" t="s">
        <v>279</v>
      </c>
      <c r="F54" s="684"/>
      <c r="G54" s="684"/>
      <c r="H54" s="684"/>
      <c r="I54" s="684"/>
      <c r="J54" s="685"/>
      <c r="K54" s="287" t="e">
        <f>баланс!#REF!</f>
        <v>#REF!</v>
      </c>
    </row>
    <row r="55" spans="1:11" ht="36.75" customHeight="1" thickTop="1" thickBot="1" x14ac:dyDescent="0.25">
      <c r="A55" s="673"/>
      <c r="B55" s="674"/>
      <c r="C55" s="674"/>
      <c r="D55" s="674"/>
      <c r="E55" s="674"/>
      <c r="F55" s="674"/>
      <c r="G55" s="674"/>
      <c r="H55" s="674"/>
      <c r="I55" s="674"/>
      <c r="J55" s="674"/>
      <c r="K55" s="280" t="s">
        <v>278</v>
      </c>
    </row>
    <row r="56" spans="1:11" ht="42" customHeight="1" thickTop="1" x14ac:dyDescent="0.2">
      <c r="A56" s="670" t="s">
        <v>740</v>
      </c>
      <c r="B56" s="671"/>
      <c r="C56" s="671"/>
      <c r="D56" s="671"/>
      <c r="E56" s="671"/>
      <c r="F56" s="671"/>
      <c r="G56" s="671"/>
      <c r="H56" s="671"/>
      <c r="I56" s="671"/>
      <c r="J56" s="672"/>
      <c r="K56" s="280" t="s">
        <v>279</v>
      </c>
    </row>
    <row r="57" spans="1:11" ht="83.25" customHeight="1" x14ac:dyDescent="0.2">
      <c r="A57" s="599" t="s">
        <v>255</v>
      </c>
      <c r="B57" s="376"/>
      <c r="C57" s="376"/>
      <c r="D57" s="377"/>
      <c r="E57" s="597">
        <f>Заявка!A121</f>
        <v>0</v>
      </c>
      <c r="F57" s="597"/>
      <c r="G57" s="597"/>
      <c r="H57" s="597"/>
      <c r="I57" s="597"/>
      <c r="J57" s="683"/>
      <c r="K57" s="288"/>
    </row>
    <row r="58" spans="1:11" ht="27" customHeight="1" x14ac:dyDescent="0.2">
      <c r="A58" s="599" t="s">
        <v>256</v>
      </c>
      <c r="B58" s="376"/>
      <c r="C58" s="376"/>
      <c r="D58" s="377"/>
      <c r="E58" s="684" t="s">
        <v>278</v>
      </c>
      <c r="F58" s="684"/>
      <c r="G58" s="684"/>
      <c r="H58" s="684"/>
      <c r="I58" s="684"/>
      <c r="J58" s="685"/>
      <c r="K58" s="280"/>
    </row>
    <row r="59" spans="1:11" ht="35.25" customHeight="1" x14ac:dyDescent="0.2">
      <c r="A59" s="599" t="s">
        <v>257</v>
      </c>
      <c r="B59" s="376"/>
      <c r="C59" s="376"/>
      <c r="D59" s="377"/>
      <c r="E59" s="684" t="s">
        <v>278</v>
      </c>
      <c r="F59" s="684"/>
      <c r="G59" s="684"/>
      <c r="H59" s="684"/>
      <c r="I59" s="684"/>
      <c r="J59" s="685"/>
      <c r="K59" s="280" t="e">
        <f>Заявка!#REF!</f>
        <v>#REF!</v>
      </c>
    </row>
    <row r="60" spans="1:11" ht="49.5" customHeight="1" x14ac:dyDescent="0.2">
      <c r="A60" s="599" t="s">
        <v>431</v>
      </c>
      <c r="B60" s="376"/>
      <c r="C60" s="376"/>
      <c r="D60" s="377"/>
      <c r="E60" s="684" t="s">
        <v>278</v>
      </c>
      <c r="F60" s="684"/>
      <c r="G60" s="684"/>
      <c r="H60" s="684"/>
      <c r="I60" s="684"/>
      <c r="J60" s="685"/>
      <c r="K60" s="280"/>
    </row>
    <row r="61" spans="1:11" ht="30" customHeight="1" x14ac:dyDescent="0.2">
      <c r="A61" s="599" t="s">
        <v>258</v>
      </c>
      <c r="B61" s="376"/>
      <c r="C61" s="376"/>
      <c r="D61" s="377"/>
      <c r="E61" s="684" t="s">
        <v>278</v>
      </c>
      <c r="F61" s="684"/>
      <c r="G61" s="684"/>
      <c r="H61" s="684"/>
      <c r="I61" s="684"/>
      <c r="J61" s="685"/>
      <c r="K61" s="280"/>
    </row>
    <row r="62" spans="1:11" ht="21.75" customHeight="1" x14ac:dyDescent="0.2">
      <c r="A62" s="599" t="s">
        <v>259</v>
      </c>
      <c r="B62" s="376"/>
      <c r="C62" s="376"/>
      <c r="D62" s="377"/>
      <c r="E62" s="684" t="s">
        <v>278</v>
      </c>
      <c r="F62" s="684"/>
      <c r="G62" s="684"/>
      <c r="H62" s="684"/>
      <c r="I62" s="684"/>
      <c r="J62" s="685"/>
      <c r="K62" s="280"/>
    </row>
    <row r="63" spans="1:11" ht="21.75" customHeight="1" thickBot="1" x14ac:dyDescent="0.25">
      <c r="A63" s="599" t="s">
        <v>260</v>
      </c>
      <c r="B63" s="376"/>
      <c r="C63" s="376"/>
      <c r="D63" s="377"/>
      <c r="E63" s="684" t="s">
        <v>278</v>
      </c>
      <c r="F63" s="684"/>
      <c r="G63" s="684"/>
      <c r="H63" s="684"/>
      <c r="I63" s="684"/>
      <c r="J63" s="685"/>
      <c r="K63" s="280"/>
    </row>
    <row r="64" spans="1:11" ht="39.75" customHeight="1" thickTop="1" x14ac:dyDescent="0.2">
      <c r="A64" s="816" t="s">
        <v>261</v>
      </c>
      <c r="B64" s="817"/>
      <c r="C64" s="817"/>
      <c r="D64" s="817"/>
      <c r="E64" s="817"/>
      <c r="F64" s="817"/>
      <c r="G64" s="817"/>
      <c r="H64" s="817"/>
      <c r="I64" s="817"/>
      <c r="J64" s="818"/>
      <c r="K64" s="280"/>
    </row>
    <row r="65" spans="1:11" ht="269.25" customHeight="1" thickBot="1" x14ac:dyDescent="0.25">
      <c r="A65" s="599" t="s">
        <v>430</v>
      </c>
      <c r="B65" s="376"/>
      <c r="C65" s="376"/>
      <c r="D65" s="377"/>
      <c r="E65" s="759" t="s">
        <v>279</v>
      </c>
      <c r="F65" s="759"/>
      <c r="G65" s="759"/>
      <c r="H65" s="759"/>
      <c r="I65" s="759"/>
      <c r="J65" s="760"/>
      <c r="K65" s="280"/>
    </row>
    <row r="66" spans="1:11" ht="56.25" customHeight="1" thickTop="1" x14ac:dyDescent="0.2">
      <c r="A66" s="715" t="s">
        <v>736</v>
      </c>
      <c r="B66" s="716"/>
      <c r="C66" s="716"/>
      <c r="D66" s="716"/>
      <c r="E66" s="716"/>
      <c r="F66" s="716"/>
      <c r="G66" s="716"/>
      <c r="H66" s="716"/>
      <c r="I66" s="716"/>
      <c r="J66" s="717"/>
      <c r="K66" s="280"/>
    </row>
    <row r="67" spans="1:11" ht="45.75" customHeight="1" thickBot="1" x14ac:dyDescent="0.25">
      <c r="A67" s="668" t="s">
        <v>432</v>
      </c>
      <c r="B67" s="372"/>
      <c r="C67" s="372"/>
      <c r="D67" s="373"/>
      <c r="E67" s="666" t="s">
        <v>475</v>
      </c>
      <c r="F67" s="666"/>
      <c r="G67" s="666"/>
      <c r="H67" s="666"/>
      <c r="I67" s="666"/>
      <c r="J67" s="667"/>
      <c r="K67" s="280"/>
    </row>
    <row r="68" spans="1:11" ht="55.5" customHeight="1" thickTop="1" thickBot="1" x14ac:dyDescent="0.25">
      <c r="A68" s="668" t="s">
        <v>433</v>
      </c>
      <c r="B68" s="372"/>
      <c r="C68" s="372"/>
      <c r="D68" s="373"/>
      <c r="E68" s="666" t="s">
        <v>475</v>
      </c>
      <c r="F68" s="666"/>
      <c r="G68" s="666"/>
      <c r="H68" s="666"/>
      <c r="I68" s="666"/>
      <c r="J68" s="667"/>
      <c r="K68" s="280"/>
    </row>
    <row r="69" spans="1:11" ht="41.25" customHeight="1" thickTop="1" thickBot="1" x14ac:dyDescent="0.25">
      <c r="A69" s="668" t="s">
        <v>434</v>
      </c>
      <c r="B69" s="372"/>
      <c r="C69" s="372"/>
      <c r="D69" s="373"/>
      <c r="E69" s="666" t="s">
        <v>475</v>
      </c>
      <c r="F69" s="666"/>
      <c r="G69" s="666"/>
      <c r="H69" s="666"/>
      <c r="I69" s="666"/>
      <c r="J69" s="667"/>
      <c r="K69" s="280"/>
    </row>
    <row r="70" spans="1:11" ht="95.25" customHeight="1" thickTop="1" thickBot="1" x14ac:dyDescent="0.25">
      <c r="A70" s="668" t="s">
        <v>435</v>
      </c>
      <c r="B70" s="372"/>
      <c r="C70" s="372"/>
      <c r="D70" s="373"/>
      <c r="E70" s="666" t="s">
        <v>475</v>
      </c>
      <c r="F70" s="666"/>
      <c r="G70" s="666"/>
      <c r="H70" s="666"/>
      <c r="I70" s="666"/>
      <c r="J70" s="667"/>
      <c r="K70" s="280"/>
    </row>
    <row r="71" spans="1:11" ht="103.5" customHeight="1" thickTop="1" thickBot="1" x14ac:dyDescent="0.25">
      <c r="A71" s="668" t="s">
        <v>436</v>
      </c>
      <c r="B71" s="372"/>
      <c r="C71" s="372"/>
      <c r="D71" s="373"/>
      <c r="E71" s="666" t="s">
        <v>475</v>
      </c>
      <c r="F71" s="666"/>
      <c r="G71" s="666"/>
      <c r="H71" s="666"/>
      <c r="I71" s="666"/>
      <c r="J71" s="667"/>
      <c r="K71" s="280"/>
    </row>
    <row r="72" spans="1:11" ht="256.5" customHeight="1" thickTop="1" thickBot="1" x14ac:dyDescent="0.25">
      <c r="A72" s="668" t="s">
        <v>437</v>
      </c>
      <c r="B72" s="372"/>
      <c r="C72" s="372"/>
      <c r="D72" s="373"/>
      <c r="E72" s="666" t="s">
        <v>475</v>
      </c>
      <c r="F72" s="666"/>
      <c r="G72" s="666"/>
      <c r="H72" s="666"/>
      <c r="I72" s="666"/>
      <c r="J72" s="667"/>
      <c r="K72" s="280"/>
    </row>
    <row r="73" spans="1:11" ht="125.25" customHeight="1" thickTop="1" thickBot="1" x14ac:dyDescent="0.25">
      <c r="A73" s="668" t="s">
        <v>438</v>
      </c>
      <c r="B73" s="372"/>
      <c r="C73" s="372"/>
      <c r="D73" s="373"/>
      <c r="E73" s="666" t="s">
        <v>475</v>
      </c>
      <c r="F73" s="666"/>
      <c r="G73" s="666"/>
      <c r="H73" s="666"/>
      <c r="I73" s="666"/>
      <c r="J73" s="667"/>
      <c r="K73" s="280"/>
    </row>
    <row r="74" spans="1:11" ht="48.75" customHeight="1" thickTop="1" thickBot="1" x14ac:dyDescent="0.25">
      <c r="A74" s="668" t="s">
        <v>439</v>
      </c>
      <c r="B74" s="372"/>
      <c r="C74" s="372"/>
      <c r="D74" s="373"/>
      <c r="E74" s="666" t="s">
        <v>475</v>
      </c>
      <c r="F74" s="666"/>
      <c r="G74" s="666"/>
      <c r="H74" s="666"/>
      <c r="I74" s="666"/>
      <c r="J74" s="667"/>
      <c r="K74" s="280"/>
    </row>
    <row r="75" spans="1:11" ht="60.75" customHeight="1" thickTop="1" thickBot="1" x14ac:dyDescent="0.25">
      <c r="A75" s="668" t="s">
        <v>440</v>
      </c>
      <c r="B75" s="372"/>
      <c r="C75" s="372"/>
      <c r="D75" s="373"/>
      <c r="E75" s="666" t="s">
        <v>475</v>
      </c>
      <c r="F75" s="666"/>
      <c r="G75" s="666"/>
      <c r="H75" s="666"/>
      <c r="I75" s="666"/>
      <c r="J75" s="667"/>
      <c r="K75" s="280"/>
    </row>
    <row r="76" spans="1:11" ht="69" customHeight="1" thickTop="1" thickBot="1" x14ac:dyDescent="0.25">
      <c r="A76" s="668" t="s">
        <v>441</v>
      </c>
      <c r="B76" s="372"/>
      <c r="C76" s="372"/>
      <c r="D76" s="373"/>
      <c r="E76" s="666" t="s">
        <v>475</v>
      </c>
      <c r="F76" s="666"/>
      <c r="G76" s="666"/>
      <c r="H76" s="666"/>
      <c r="I76" s="666"/>
      <c r="J76" s="667"/>
      <c r="K76" s="280"/>
    </row>
    <row r="77" spans="1:11" ht="46.5" customHeight="1" thickTop="1" thickBot="1" x14ac:dyDescent="0.25">
      <c r="A77" s="668" t="s">
        <v>442</v>
      </c>
      <c r="B77" s="372"/>
      <c r="C77" s="372"/>
      <c r="D77" s="373"/>
      <c r="E77" s="666" t="s">
        <v>475</v>
      </c>
      <c r="F77" s="666"/>
      <c r="G77" s="666"/>
      <c r="H77" s="666"/>
      <c r="I77" s="666"/>
      <c r="J77" s="667"/>
      <c r="K77" s="280"/>
    </row>
    <row r="78" spans="1:11" ht="60" customHeight="1" thickTop="1" thickBot="1" x14ac:dyDescent="0.25">
      <c r="A78" s="668" t="s">
        <v>443</v>
      </c>
      <c r="B78" s="372"/>
      <c r="C78" s="372"/>
      <c r="D78" s="373"/>
      <c r="E78" s="666" t="s">
        <v>475</v>
      </c>
      <c r="F78" s="666"/>
      <c r="G78" s="666"/>
      <c r="H78" s="666"/>
      <c r="I78" s="666"/>
      <c r="J78" s="667"/>
      <c r="K78" s="280"/>
    </row>
    <row r="79" spans="1:11" ht="30" customHeight="1" thickTop="1" x14ac:dyDescent="0.2">
      <c r="A79" s="670" t="s">
        <v>478</v>
      </c>
      <c r="B79" s="761"/>
      <c r="C79" s="761"/>
      <c r="D79" s="761"/>
      <c r="E79" s="761"/>
      <c r="F79" s="761"/>
      <c r="G79" s="761"/>
      <c r="H79" s="761"/>
      <c r="I79" s="761"/>
      <c r="J79" s="762"/>
      <c r="K79" s="280"/>
    </row>
    <row r="80" spans="1:11" ht="21" customHeight="1" x14ac:dyDescent="0.2">
      <c r="A80" s="640" t="s">
        <v>321</v>
      </c>
      <c r="B80" s="641"/>
      <c r="C80" s="642"/>
      <c r="D80" s="638">
        <f>Заявка!J224</f>
        <v>0</v>
      </c>
      <c r="E80" s="638"/>
      <c r="F80" s="638"/>
      <c r="G80" s="638"/>
      <c r="H80" s="638"/>
      <c r="I80" s="638"/>
      <c r="J80" s="639"/>
      <c r="K80" s="280"/>
    </row>
    <row r="81" spans="1:11" ht="24" customHeight="1" x14ac:dyDescent="0.2">
      <c r="A81" s="640" t="s">
        <v>322</v>
      </c>
      <c r="B81" s="641"/>
      <c r="C81" s="642"/>
      <c r="D81" s="638">
        <f>Заявка!G240</f>
        <v>0</v>
      </c>
      <c r="E81" s="638"/>
      <c r="F81" s="638"/>
      <c r="G81" s="638"/>
      <c r="H81" s="638"/>
      <c r="I81" s="638"/>
      <c r="J81" s="639"/>
      <c r="K81" s="280"/>
    </row>
    <row r="82" spans="1:11" ht="30" customHeight="1" x14ac:dyDescent="0.2">
      <c r="A82" s="640" t="s">
        <v>485</v>
      </c>
      <c r="B82" s="459"/>
      <c r="C82" s="445"/>
      <c r="D82" s="757"/>
      <c r="E82" s="460"/>
      <c r="F82" s="460"/>
      <c r="G82" s="460"/>
      <c r="H82" s="460"/>
      <c r="I82" s="460"/>
      <c r="J82" s="758"/>
      <c r="K82" s="280"/>
    </row>
    <row r="83" spans="1:11" ht="23.25" customHeight="1" x14ac:dyDescent="0.2">
      <c r="A83" s="640" t="s">
        <v>324</v>
      </c>
      <c r="B83" s="641"/>
      <c r="C83" s="642"/>
      <c r="D83" s="597">
        <f>Заявка!G241</f>
        <v>0</v>
      </c>
      <c r="E83" s="597"/>
      <c r="F83" s="597"/>
      <c r="G83" s="597"/>
      <c r="H83" s="597"/>
      <c r="I83" s="597"/>
      <c r="J83" s="683"/>
      <c r="K83" s="280"/>
    </row>
    <row r="84" spans="1:11" ht="30.75" customHeight="1" x14ac:dyDescent="0.2">
      <c r="A84" s="640" t="s">
        <v>479</v>
      </c>
      <c r="B84" s="641"/>
      <c r="C84" s="642"/>
      <c r="D84" s="678"/>
      <c r="E84" s="679"/>
      <c r="F84" s="679"/>
      <c r="G84" s="679"/>
      <c r="H84" s="679"/>
      <c r="I84" s="679"/>
      <c r="J84" s="680"/>
      <c r="K84" s="280"/>
    </row>
    <row r="85" spans="1:11" ht="63.75" customHeight="1" thickBot="1" x14ac:dyDescent="0.25">
      <c r="A85" s="588" t="s">
        <v>480</v>
      </c>
      <c r="B85" s="589"/>
      <c r="C85" s="590"/>
      <c r="D85" s="767">
        <f>Заявка!G225</f>
        <v>0</v>
      </c>
      <c r="E85" s="589"/>
      <c r="F85" s="589"/>
      <c r="G85" s="589"/>
      <c r="H85" s="589"/>
      <c r="I85" s="589"/>
      <c r="J85" s="768"/>
      <c r="K85" s="280"/>
    </row>
    <row r="86" spans="1:11" ht="31.5" customHeight="1" thickTop="1" thickBot="1" x14ac:dyDescent="0.25">
      <c r="A86" s="785" t="s">
        <v>481</v>
      </c>
      <c r="B86" s="786"/>
      <c r="C86" s="786"/>
      <c r="D86" s="786"/>
      <c r="E86" s="786"/>
      <c r="F86" s="786"/>
      <c r="G86" s="786"/>
      <c r="H86" s="786"/>
      <c r="I86" s="786"/>
      <c r="J86" s="787"/>
      <c r="K86" s="280" t="s">
        <v>263</v>
      </c>
    </row>
    <row r="87" spans="1:11" ht="35.25" customHeight="1" thickTop="1" thickBot="1" x14ac:dyDescent="0.25">
      <c r="A87" s="773" t="s">
        <v>350</v>
      </c>
      <c r="B87" s="774"/>
      <c r="C87" s="774"/>
      <c r="D87" s="775"/>
      <c r="E87" s="289" t="s">
        <v>263</v>
      </c>
      <c r="F87" s="780" t="s">
        <v>482</v>
      </c>
      <c r="G87" s="781"/>
      <c r="H87" s="289" t="s">
        <v>263</v>
      </c>
      <c r="I87" s="289" t="s">
        <v>263</v>
      </c>
      <c r="J87" s="290" t="s">
        <v>263</v>
      </c>
      <c r="K87" s="280" t="s">
        <v>264</v>
      </c>
    </row>
    <row r="88" spans="1:11" ht="42" customHeight="1" thickTop="1" x14ac:dyDescent="0.2">
      <c r="A88" s="738" t="s">
        <v>483</v>
      </c>
      <c r="B88" s="739"/>
      <c r="C88" s="739"/>
      <c r="D88" s="740"/>
      <c r="E88" s="291">
        <f>Заявка!A260</f>
        <v>0</v>
      </c>
      <c r="F88" s="763">
        <f>Заявка!D260</f>
        <v>0</v>
      </c>
      <c r="G88" s="764"/>
      <c r="H88" s="291">
        <f>Заявка!F260</f>
        <v>0</v>
      </c>
      <c r="I88" s="291">
        <f>Заявка!H260</f>
        <v>0</v>
      </c>
      <c r="J88" s="292">
        <f>Заявка!J260</f>
        <v>0</v>
      </c>
      <c r="K88" s="280" t="s">
        <v>482</v>
      </c>
    </row>
    <row r="89" spans="1:11" ht="18" customHeight="1" x14ac:dyDescent="0.2">
      <c r="A89" s="599" t="s">
        <v>345</v>
      </c>
      <c r="B89" s="376"/>
      <c r="C89" s="376"/>
      <c r="D89" s="377"/>
      <c r="E89" s="293">
        <f>Заявка!A262</f>
        <v>0</v>
      </c>
      <c r="F89" s="757">
        <f>Заявка!D262</f>
        <v>0</v>
      </c>
      <c r="G89" s="461"/>
      <c r="H89" s="293">
        <f>Заявка!F262</f>
        <v>0</v>
      </c>
      <c r="I89" s="293">
        <f>Заявка!H262</f>
        <v>0</v>
      </c>
      <c r="J89" s="294">
        <f>Заявка!J262</f>
        <v>0</v>
      </c>
      <c r="K89" s="280"/>
    </row>
    <row r="90" spans="1:11" ht="19.5" customHeight="1" x14ac:dyDescent="0.2">
      <c r="A90" s="599" t="s">
        <v>351</v>
      </c>
      <c r="B90" s="376"/>
      <c r="C90" s="376"/>
      <c r="D90" s="377"/>
      <c r="E90" s="159"/>
      <c r="F90" s="824"/>
      <c r="G90" s="825"/>
      <c r="H90" s="159"/>
      <c r="I90" s="159"/>
      <c r="J90" s="160"/>
      <c r="K90" s="280"/>
    </row>
    <row r="91" spans="1:11" ht="32.25" customHeight="1" thickBot="1" x14ac:dyDescent="0.25">
      <c r="A91" s="601" t="s">
        <v>353</v>
      </c>
      <c r="B91" s="602"/>
      <c r="C91" s="602"/>
      <c r="D91" s="603"/>
      <c r="E91" s="295">
        <f>E89-(E89*E90)</f>
        <v>0</v>
      </c>
      <c r="F91" s="826">
        <f>F89-(F89*F90)</f>
        <v>0</v>
      </c>
      <c r="G91" s="827"/>
      <c r="H91" s="295">
        <f>H89-(H89*H90)</f>
        <v>0</v>
      </c>
      <c r="I91" s="295">
        <f>I89-(I89*I90)</f>
        <v>0</v>
      </c>
      <c r="J91" s="296">
        <f>J89-(J89*J90)</f>
        <v>0</v>
      </c>
      <c r="K91" s="280"/>
    </row>
    <row r="92" spans="1:11" ht="32.25" customHeight="1" thickTop="1" thickBot="1" x14ac:dyDescent="0.25">
      <c r="A92" s="675" t="s">
        <v>350</v>
      </c>
      <c r="B92" s="676"/>
      <c r="C92" s="676"/>
      <c r="D92" s="677"/>
      <c r="E92" s="297" t="str">
        <f>E87</f>
        <v>Залог</v>
      </c>
      <c r="F92" s="831" t="str">
        <f>E87</f>
        <v>Залог</v>
      </c>
      <c r="G92" s="650"/>
      <c r="H92" s="298" t="str">
        <f>E87</f>
        <v>Залог</v>
      </c>
      <c r="I92" s="298" t="s">
        <v>263</v>
      </c>
      <c r="J92" s="299" t="s">
        <v>263</v>
      </c>
      <c r="K92" s="280"/>
    </row>
    <row r="93" spans="1:11" ht="26.25" customHeight="1" thickTop="1" x14ac:dyDescent="0.2">
      <c r="A93" s="738" t="s">
        <v>483</v>
      </c>
      <c r="B93" s="739"/>
      <c r="C93" s="739"/>
      <c r="D93" s="740"/>
      <c r="E93" s="300">
        <f>Заявка!A266</f>
        <v>0</v>
      </c>
      <c r="F93" s="776">
        <f>Заявка!D266</f>
        <v>0</v>
      </c>
      <c r="G93" s="764"/>
      <c r="H93" s="301">
        <f>Заявка!F266</f>
        <v>0</v>
      </c>
      <c r="I93" s="301">
        <f>Заявка!H266</f>
        <v>0</v>
      </c>
      <c r="J93" s="302">
        <f>Заявка!J266</f>
        <v>0</v>
      </c>
      <c r="K93" s="280"/>
    </row>
    <row r="94" spans="1:11" ht="22.5" customHeight="1" x14ac:dyDescent="0.2">
      <c r="A94" s="599" t="s">
        <v>345</v>
      </c>
      <c r="B94" s="376"/>
      <c r="C94" s="376"/>
      <c r="D94" s="377"/>
      <c r="E94" s="303">
        <f>Заявка!A268</f>
        <v>0</v>
      </c>
      <c r="F94" s="783">
        <f>Заявка!D268</f>
        <v>0</v>
      </c>
      <c r="G94" s="638"/>
      <c r="H94" s="303">
        <f>Заявка!F268</f>
        <v>0</v>
      </c>
      <c r="I94" s="303">
        <f>Заявка!H268</f>
        <v>0</v>
      </c>
      <c r="J94" s="304">
        <f>Заявка!J268</f>
        <v>0</v>
      </c>
      <c r="K94" s="280"/>
    </row>
    <row r="95" spans="1:11" ht="18.75" customHeight="1" x14ac:dyDescent="0.2">
      <c r="A95" s="599" t="s">
        <v>351</v>
      </c>
      <c r="B95" s="376"/>
      <c r="C95" s="376"/>
      <c r="D95" s="377"/>
      <c r="E95" s="305"/>
      <c r="F95" s="772"/>
      <c r="G95" s="457"/>
      <c r="H95" s="305"/>
      <c r="I95" s="305"/>
      <c r="J95" s="306"/>
      <c r="K95" s="280"/>
    </row>
    <row r="96" spans="1:11" ht="24" customHeight="1" thickBot="1" x14ac:dyDescent="0.25">
      <c r="A96" s="601" t="s">
        <v>353</v>
      </c>
      <c r="B96" s="602"/>
      <c r="C96" s="602"/>
      <c r="D96" s="603"/>
      <c r="E96" s="295">
        <f>E94-(E94*E95/100)</f>
        <v>0</v>
      </c>
      <c r="F96" s="765">
        <f>Заявка!D268</f>
        <v>0</v>
      </c>
      <c r="G96" s="766"/>
      <c r="H96" s="295">
        <f>Заявка!F268</f>
        <v>0</v>
      </c>
      <c r="I96" s="295">
        <f>Заявка!H268</f>
        <v>0</v>
      </c>
      <c r="J96" s="296">
        <f>Заявка!J268</f>
        <v>0</v>
      </c>
      <c r="K96" s="280"/>
    </row>
    <row r="97" spans="1:12" ht="12.75" customHeight="1" thickTop="1" x14ac:dyDescent="0.2">
      <c r="A97" s="748" t="s">
        <v>484</v>
      </c>
      <c r="B97" s="749"/>
      <c r="C97" s="749"/>
      <c r="D97" s="750"/>
      <c r="E97" s="777">
        <f>D81</f>
        <v>0</v>
      </c>
      <c r="F97" s="778"/>
      <c r="G97" s="778"/>
      <c r="H97" s="778"/>
      <c r="I97" s="778"/>
      <c r="J97" s="779"/>
      <c r="K97" s="280"/>
    </row>
    <row r="98" spans="1:12" ht="12.75" customHeight="1" x14ac:dyDescent="0.2">
      <c r="A98" s="599" t="s">
        <v>352</v>
      </c>
      <c r="B98" s="376"/>
      <c r="C98" s="376"/>
      <c r="D98" s="377"/>
      <c r="E98" s="729">
        <f>D84</f>
        <v>0</v>
      </c>
      <c r="F98" s="730"/>
      <c r="G98" s="730"/>
      <c r="H98" s="730"/>
      <c r="I98" s="730"/>
      <c r="J98" s="731"/>
      <c r="K98" s="280"/>
    </row>
    <row r="99" spans="1:12" ht="12.75" customHeight="1" x14ac:dyDescent="0.2">
      <c r="A99" s="599" t="s">
        <v>262</v>
      </c>
      <c r="B99" s="376"/>
      <c r="C99" s="376"/>
      <c r="D99" s="377"/>
      <c r="E99" s="597">
        <f>E97*E98</f>
        <v>0</v>
      </c>
      <c r="F99" s="597"/>
      <c r="G99" s="597"/>
      <c r="H99" s="597"/>
      <c r="I99" s="597"/>
      <c r="J99" s="683"/>
      <c r="K99" s="280"/>
    </row>
    <row r="100" spans="1:12" ht="12.75" customHeight="1" x14ac:dyDescent="0.2">
      <c r="A100" s="599" t="s">
        <v>367</v>
      </c>
      <c r="B100" s="376"/>
      <c r="C100" s="376"/>
      <c r="D100" s="377"/>
      <c r="E100" s="734">
        <f>E97+E99</f>
        <v>0</v>
      </c>
      <c r="F100" s="641"/>
      <c r="G100" s="641"/>
      <c r="H100" s="641"/>
      <c r="I100" s="641"/>
      <c r="J100" s="782"/>
      <c r="K100" s="280"/>
    </row>
    <row r="101" spans="1:12" x14ac:dyDescent="0.2"/>
    <row r="102" spans="1:12" ht="12.75" customHeight="1" x14ac:dyDescent="0.2">
      <c r="A102" s="668" t="s">
        <v>355</v>
      </c>
      <c r="B102" s="751"/>
      <c r="C102" s="751"/>
      <c r="D102" s="752"/>
      <c r="E102" s="732">
        <f>E89+F89+H89+I89+J89+E94+F94+H94+I94+J94</f>
        <v>0</v>
      </c>
      <c r="F102" s="449"/>
      <c r="G102" s="449"/>
      <c r="H102" s="449"/>
      <c r="I102" s="449"/>
      <c r="J102" s="733"/>
    </row>
    <row r="103" spans="1:12" x14ac:dyDescent="0.2"/>
    <row r="104" spans="1:12" x14ac:dyDescent="0.2"/>
    <row r="105" spans="1:12" ht="32.25" customHeight="1" thickBot="1" x14ac:dyDescent="0.25">
      <c r="A105" s="745" t="s">
        <v>356</v>
      </c>
      <c r="B105" s="746"/>
      <c r="C105" s="746"/>
      <c r="D105" s="747"/>
      <c r="E105" s="769">
        <f>E91+F91+H91+I91+J91+E96+F96+H96+I96+J96</f>
        <v>0</v>
      </c>
      <c r="F105" s="770"/>
      <c r="G105" s="770"/>
      <c r="H105" s="770"/>
      <c r="I105" s="770"/>
      <c r="J105" s="771"/>
      <c r="K105" s="280"/>
      <c r="L105" s="280"/>
    </row>
    <row r="106" spans="1:12" ht="50.25" customHeight="1" thickTop="1" thickBot="1" x14ac:dyDescent="0.25">
      <c r="A106" s="815" t="s">
        <v>547</v>
      </c>
      <c r="B106" s="636"/>
      <c r="C106" s="636"/>
      <c r="D106" s="636"/>
      <c r="E106" s="636"/>
      <c r="F106" s="636"/>
      <c r="G106" s="636"/>
      <c r="H106" s="636"/>
      <c r="I106" s="636"/>
      <c r="J106" s="637"/>
      <c r="K106" s="280"/>
      <c r="L106" s="280"/>
    </row>
    <row r="107" spans="1:12" ht="30.75" customHeight="1" thickTop="1" thickBot="1" x14ac:dyDescent="0.25">
      <c r="A107" s="635" t="s">
        <v>548</v>
      </c>
      <c r="B107" s="741"/>
      <c r="C107" s="741"/>
      <c r="D107" s="741"/>
      <c r="E107" s="648" t="s">
        <v>550</v>
      </c>
      <c r="F107" s="681"/>
      <c r="G107" s="681"/>
      <c r="H107" s="681"/>
      <c r="I107" s="681"/>
      <c r="J107" s="682"/>
      <c r="K107" s="280" t="s">
        <v>549</v>
      </c>
      <c r="L107" s="280"/>
    </row>
    <row r="108" spans="1:12" ht="30.75" customHeight="1" thickTop="1" thickBot="1" x14ac:dyDescent="0.25">
      <c r="A108" s="629" t="s">
        <v>556</v>
      </c>
      <c r="B108" s="643"/>
      <c r="C108" s="643"/>
      <c r="D108" s="644"/>
      <c r="E108" s="654" t="s">
        <v>553</v>
      </c>
      <c r="F108" s="655"/>
      <c r="G108" s="655"/>
      <c r="H108" s="656"/>
      <c r="I108" s="655" t="s">
        <v>554</v>
      </c>
      <c r="J108" s="657"/>
      <c r="K108" s="280" t="s">
        <v>550</v>
      </c>
      <c r="L108" s="280"/>
    </row>
    <row r="109" spans="1:12" ht="30.75" customHeight="1" thickTop="1" thickBot="1" x14ac:dyDescent="0.25">
      <c r="A109" s="645"/>
      <c r="B109" s="646"/>
      <c r="C109" s="646"/>
      <c r="D109" s="647"/>
      <c r="E109" s="648"/>
      <c r="F109" s="649"/>
      <c r="G109" s="649"/>
      <c r="H109" s="650"/>
      <c r="I109" s="651"/>
      <c r="J109" s="652"/>
      <c r="K109" s="280" t="s">
        <v>551</v>
      </c>
      <c r="L109" s="280"/>
    </row>
    <row r="110" spans="1:12" ht="30.75" customHeight="1" thickTop="1" thickBot="1" x14ac:dyDescent="0.25">
      <c r="A110" s="629" t="s">
        <v>555</v>
      </c>
      <c r="B110" s="630"/>
      <c r="C110" s="630"/>
      <c r="D110" s="631"/>
      <c r="E110" s="654" t="s">
        <v>557</v>
      </c>
      <c r="F110" s="655"/>
      <c r="G110" s="655"/>
      <c r="H110" s="656"/>
      <c r="I110" s="655" t="s">
        <v>554</v>
      </c>
      <c r="J110" s="657"/>
      <c r="K110" s="280" t="s">
        <v>552</v>
      </c>
      <c r="L110" s="280"/>
    </row>
    <row r="111" spans="1:12" ht="30.75" customHeight="1" thickTop="1" thickBot="1" x14ac:dyDescent="0.25">
      <c r="A111" s="632"/>
      <c r="B111" s="633"/>
      <c r="C111" s="633"/>
      <c r="D111" s="634"/>
      <c r="E111" s="658"/>
      <c r="F111" s="659"/>
      <c r="G111" s="659"/>
      <c r="H111" s="659"/>
      <c r="I111" s="660"/>
      <c r="J111" s="661"/>
      <c r="K111" s="280"/>
      <c r="L111" s="280"/>
    </row>
    <row r="112" spans="1:12" ht="32.25" customHeight="1" thickTop="1" thickBot="1" x14ac:dyDescent="0.25">
      <c r="A112" s="635" t="s">
        <v>486</v>
      </c>
      <c r="B112" s="741"/>
      <c r="C112" s="741"/>
      <c r="D112" s="812"/>
      <c r="E112" s="784"/>
      <c r="F112" s="649"/>
      <c r="G112" s="649"/>
      <c r="H112" s="649"/>
      <c r="I112" s="649"/>
      <c r="J112" s="665"/>
      <c r="K112" s="280"/>
      <c r="L112" s="280"/>
    </row>
    <row r="113" spans="1:12" ht="32.25" customHeight="1" thickTop="1" thickBot="1" x14ac:dyDescent="0.25">
      <c r="A113" s="635" t="s">
        <v>546</v>
      </c>
      <c r="B113" s="662"/>
      <c r="C113" s="662"/>
      <c r="D113" s="663"/>
      <c r="E113" s="664" t="s">
        <v>278</v>
      </c>
      <c r="F113" s="649"/>
      <c r="G113" s="649"/>
      <c r="H113" s="649"/>
      <c r="I113" s="649"/>
      <c r="J113" s="665"/>
      <c r="K113" s="280"/>
      <c r="L113" s="280"/>
    </row>
    <row r="114" spans="1:12" ht="51.75" customHeight="1" thickTop="1" thickBot="1" x14ac:dyDescent="0.25">
      <c r="A114" s="635" t="s">
        <v>745</v>
      </c>
      <c r="B114" s="741"/>
      <c r="C114" s="741"/>
      <c r="D114" s="812"/>
      <c r="E114" s="832">
        <f>Заявка!A155+Заявка!B155+Заявка!C155+Заявка!D155+Заявка!E155+Заявка!F155+Заявка!G155+Заявка!H155+Заявка!I155+Заявка!J155+Заявка!K155+Заявка!L155</f>
        <v>0</v>
      </c>
      <c r="F114" s="649"/>
      <c r="G114" s="649"/>
      <c r="H114" s="649"/>
      <c r="I114" s="649"/>
      <c r="J114" s="665"/>
      <c r="K114" s="280"/>
      <c r="L114" s="280"/>
    </row>
    <row r="115" spans="1:12" ht="37.5" customHeight="1" thickTop="1" thickBot="1" x14ac:dyDescent="0.25">
      <c r="A115" s="635" t="s">
        <v>748</v>
      </c>
      <c r="B115" s="636"/>
      <c r="C115" s="636"/>
      <c r="D115" s="636"/>
      <c r="E115" s="636"/>
      <c r="F115" s="636"/>
      <c r="G115" s="636"/>
      <c r="H115" s="636"/>
      <c r="I115" s="636"/>
      <c r="J115" s="637"/>
      <c r="K115" s="280"/>
      <c r="L115" s="280"/>
    </row>
    <row r="116" spans="1:12" ht="54" customHeight="1" thickTop="1" thickBot="1" x14ac:dyDescent="0.25">
      <c r="A116" s="349" t="s">
        <v>320</v>
      </c>
      <c r="B116" s="348" t="s">
        <v>321</v>
      </c>
      <c r="C116" s="343" t="s">
        <v>323</v>
      </c>
      <c r="D116" s="343" t="s">
        <v>370</v>
      </c>
      <c r="E116" s="606" t="s">
        <v>371</v>
      </c>
      <c r="F116" s="607"/>
      <c r="G116" s="606" t="s">
        <v>746</v>
      </c>
      <c r="H116" s="607"/>
      <c r="I116" s="344" t="s">
        <v>747</v>
      </c>
      <c r="J116" s="345" t="s">
        <v>749</v>
      </c>
      <c r="K116" s="280"/>
      <c r="L116" s="280"/>
    </row>
    <row r="117" spans="1:12" ht="51" customHeight="1" thickTop="1" x14ac:dyDescent="0.2">
      <c r="A117" s="350"/>
      <c r="B117" s="351"/>
      <c r="C117" s="352"/>
      <c r="D117" s="352"/>
      <c r="E117" s="586"/>
      <c r="F117" s="608"/>
      <c r="G117" s="586"/>
      <c r="H117" s="587"/>
      <c r="I117" s="353"/>
      <c r="J117" s="354"/>
      <c r="K117" s="280"/>
      <c r="L117" s="280"/>
    </row>
    <row r="118" spans="1:12" ht="32.25" customHeight="1" x14ac:dyDescent="0.2">
      <c r="A118" s="346"/>
      <c r="B118" s="347"/>
      <c r="C118" s="340"/>
      <c r="D118" s="340"/>
      <c r="E118" s="594"/>
      <c r="F118" s="595"/>
      <c r="G118" s="594"/>
      <c r="H118" s="596"/>
      <c r="I118" s="341"/>
      <c r="J118" s="342"/>
      <c r="K118" s="280"/>
      <c r="L118" s="280"/>
    </row>
    <row r="119" spans="1:12" ht="32.25" customHeight="1" x14ac:dyDescent="0.2">
      <c r="A119" s="346"/>
      <c r="B119" s="347"/>
      <c r="C119" s="340"/>
      <c r="D119" s="340"/>
      <c r="E119" s="594"/>
      <c r="F119" s="595"/>
      <c r="G119" s="594"/>
      <c r="H119" s="596"/>
      <c r="I119" s="341"/>
      <c r="J119" s="342"/>
      <c r="K119" s="280"/>
      <c r="L119" s="280"/>
    </row>
    <row r="120" spans="1:12" ht="32.25" customHeight="1" thickBot="1" x14ac:dyDescent="0.25">
      <c r="A120" s="355"/>
      <c r="B120" s="356"/>
      <c r="C120" s="357"/>
      <c r="D120" s="357"/>
      <c r="E120" s="591"/>
      <c r="F120" s="592"/>
      <c r="G120" s="591"/>
      <c r="H120" s="593"/>
      <c r="I120" s="358"/>
      <c r="J120" s="359"/>
      <c r="K120" s="280"/>
      <c r="L120" s="280"/>
    </row>
    <row r="121" spans="1:12" ht="32.25" customHeight="1" thickTop="1" thickBot="1" x14ac:dyDescent="0.25">
      <c r="A121" s="629" t="s">
        <v>333</v>
      </c>
      <c r="B121" s="643"/>
      <c r="C121" s="643"/>
      <c r="D121" s="644"/>
      <c r="E121" s="658" t="s">
        <v>542</v>
      </c>
      <c r="F121" s="659"/>
      <c r="G121" s="659"/>
      <c r="H121" s="659"/>
      <c r="I121" s="660" t="s">
        <v>744</v>
      </c>
      <c r="J121" s="661"/>
      <c r="K121" s="280"/>
      <c r="L121" s="280"/>
    </row>
    <row r="122" spans="1:12" ht="32.25" customHeight="1" thickTop="1" thickBot="1" x14ac:dyDescent="0.25">
      <c r="A122" s="833"/>
      <c r="B122" s="834"/>
      <c r="C122" s="834"/>
      <c r="D122" s="835"/>
      <c r="E122" s="658"/>
      <c r="F122" s="659"/>
      <c r="G122" s="659"/>
      <c r="H122" s="659"/>
      <c r="I122" s="660"/>
      <c r="J122" s="661"/>
      <c r="K122" s="280"/>
      <c r="L122" s="280"/>
    </row>
    <row r="123" spans="1:12" ht="32.25" customHeight="1" thickTop="1" thickBot="1" x14ac:dyDescent="0.25">
      <c r="A123" s="836" t="s">
        <v>737</v>
      </c>
      <c r="B123" s="837"/>
      <c r="C123" s="837"/>
      <c r="D123" s="838"/>
      <c r="E123" s="658" t="s">
        <v>542</v>
      </c>
      <c r="F123" s="659"/>
      <c r="G123" s="659"/>
      <c r="H123" s="659"/>
      <c r="I123" s="660" t="s">
        <v>744</v>
      </c>
      <c r="J123" s="661"/>
      <c r="K123" s="280"/>
      <c r="L123" s="280"/>
    </row>
    <row r="124" spans="1:12" ht="32.25" customHeight="1" thickTop="1" thickBot="1" x14ac:dyDescent="0.25">
      <c r="A124" s="833"/>
      <c r="B124" s="834"/>
      <c r="C124" s="834"/>
      <c r="D124" s="835"/>
      <c r="E124" s="658"/>
      <c r="F124" s="659"/>
      <c r="G124" s="659"/>
      <c r="H124" s="659"/>
      <c r="I124" s="660"/>
      <c r="J124" s="661"/>
      <c r="K124" s="280"/>
      <c r="L124" s="280"/>
    </row>
    <row r="125" spans="1:12" ht="32.25" customHeight="1" thickTop="1" thickBot="1" x14ac:dyDescent="0.25">
      <c r="A125" s="836" t="s">
        <v>335</v>
      </c>
      <c r="B125" s="837"/>
      <c r="C125" s="837"/>
      <c r="D125" s="838"/>
      <c r="E125" s="658" t="s">
        <v>542</v>
      </c>
      <c r="F125" s="659"/>
      <c r="G125" s="659"/>
      <c r="H125" s="659"/>
      <c r="I125" s="660" t="s">
        <v>744</v>
      </c>
      <c r="J125" s="661"/>
      <c r="K125" s="280"/>
      <c r="L125" s="280"/>
    </row>
    <row r="126" spans="1:12" ht="32.25" customHeight="1" thickTop="1" thickBot="1" x14ac:dyDescent="0.25">
      <c r="A126" s="645"/>
      <c r="B126" s="646"/>
      <c r="C126" s="646"/>
      <c r="D126" s="647"/>
      <c r="E126" s="658"/>
      <c r="F126" s="659"/>
      <c r="G126" s="659"/>
      <c r="H126" s="659"/>
      <c r="I126" s="660"/>
      <c r="J126" s="661"/>
      <c r="K126" s="280"/>
      <c r="L126" s="280"/>
    </row>
    <row r="127" spans="1:12" ht="30.75" customHeight="1" thickTop="1" x14ac:dyDescent="0.2">
      <c r="A127" s="735" t="s">
        <v>488</v>
      </c>
      <c r="B127" s="736"/>
      <c r="C127" s="736"/>
      <c r="D127" s="736"/>
      <c r="E127" s="736"/>
      <c r="F127" s="736"/>
      <c r="G127" s="736"/>
      <c r="H127" s="736"/>
      <c r="I127" s="736"/>
      <c r="J127" s="737"/>
      <c r="K127" s="280"/>
      <c r="L127" s="280"/>
    </row>
    <row r="128" spans="1:12" ht="23.25" customHeight="1" x14ac:dyDescent="0.2">
      <c r="A128" s="819" t="s">
        <v>272</v>
      </c>
      <c r="B128" s="820"/>
      <c r="C128" s="820"/>
      <c r="D128" s="821"/>
      <c r="E128" s="734" t="s">
        <v>275</v>
      </c>
      <c r="F128" s="641"/>
      <c r="G128" s="641"/>
      <c r="H128" s="641"/>
      <c r="I128" s="642"/>
      <c r="J128" s="254" t="s">
        <v>276</v>
      </c>
      <c r="K128" s="280"/>
      <c r="L128" s="280"/>
    </row>
    <row r="129" spans="1:17" ht="21" customHeight="1" x14ac:dyDescent="0.2">
      <c r="A129" s="822"/>
      <c r="B129" s="778"/>
      <c r="C129" s="778"/>
      <c r="D129" s="823"/>
      <c r="E129" s="707">
        <v>1</v>
      </c>
      <c r="F129" s="708"/>
      <c r="G129" s="708"/>
      <c r="H129" s="708"/>
      <c r="I129" s="709"/>
      <c r="J129" s="281" t="str">
        <f>баланс!R104</f>
        <v/>
      </c>
      <c r="K129" s="280"/>
      <c r="L129" s="280"/>
      <c r="Q129">
        <v>0.05</v>
      </c>
    </row>
    <row r="130" spans="1:17" ht="36" customHeight="1" x14ac:dyDescent="0.2">
      <c r="A130" s="640" t="s">
        <v>273</v>
      </c>
      <c r="B130" s="641"/>
      <c r="C130" s="641"/>
      <c r="D130" s="642"/>
      <c r="E130" s="653">
        <v>0.1</v>
      </c>
      <c r="F130" s="522"/>
      <c r="G130" s="522"/>
      <c r="H130" s="522"/>
      <c r="I130" s="523"/>
      <c r="J130" s="281" t="str">
        <f>баланс!R105</f>
        <v/>
      </c>
      <c r="K130" s="280"/>
      <c r="L130" s="280"/>
      <c r="Q130">
        <v>0.1</v>
      </c>
    </row>
    <row r="131" spans="1:17" ht="36" customHeight="1" thickBot="1" x14ac:dyDescent="0.25">
      <c r="A131" s="588" t="s">
        <v>274</v>
      </c>
      <c r="B131" s="589"/>
      <c r="C131" s="589"/>
      <c r="D131" s="590"/>
      <c r="E131" s="788" t="s">
        <v>487</v>
      </c>
      <c r="F131" s="789"/>
      <c r="G131" s="789"/>
      <c r="H131" s="789"/>
      <c r="I131" s="790"/>
      <c r="J131" s="282" t="e">
        <f>баланс!R106</f>
        <v>#DIV/0!</v>
      </c>
      <c r="K131" s="280"/>
      <c r="L131" s="280"/>
      <c r="Q131">
        <v>0.15</v>
      </c>
    </row>
    <row r="132" spans="1:17" ht="20.25" customHeight="1" thickTop="1" x14ac:dyDescent="0.2">
      <c r="A132" s="715" t="s">
        <v>362</v>
      </c>
      <c r="B132" s="716"/>
      <c r="C132" s="716"/>
      <c r="D132" s="716"/>
      <c r="E132" s="716"/>
      <c r="F132" s="716"/>
      <c r="G132" s="716"/>
      <c r="H132" s="716"/>
      <c r="I132" s="716"/>
      <c r="J132" s="717"/>
      <c r="K132" s="280"/>
      <c r="L132" s="280"/>
    </row>
    <row r="133" spans="1:17" ht="19.5" customHeight="1" x14ac:dyDescent="0.2">
      <c r="A133" s="748" t="s">
        <v>360</v>
      </c>
      <c r="B133" s="749"/>
      <c r="C133" s="749"/>
      <c r="D133" s="750"/>
      <c r="E133" s="791">
        <f>Заявка!I169</f>
        <v>0</v>
      </c>
      <c r="F133" s="792"/>
      <c r="G133" s="792"/>
      <c r="H133" s="792"/>
      <c r="I133" s="792"/>
      <c r="J133" s="793"/>
      <c r="K133" s="280"/>
      <c r="L133" s="280"/>
    </row>
    <row r="134" spans="1:17" ht="18.75" customHeight="1" x14ac:dyDescent="0.2">
      <c r="A134" s="599" t="s">
        <v>489</v>
      </c>
      <c r="B134" s="376"/>
      <c r="C134" s="376"/>
      <c r="D134" s="377"/>
      <c r="E134" s="653">
        <f>Заявка!J169</f>
        <v>0</v>
      </c>
      <c r="F134" s="523"/>
      <c r="G134" s="813"/>
      <c r="H134" s="813"/>
      <c r="I134" s="813"/>
      <c r="J134" s="814"/>
      <c r="K134" s="283"/>
      <c r="L134" s="280"/>
    </row>
    <row r="135" spans="1:17" ht="26.25" customHeight="1" thickBot="1" x14ac:dyDescent="0.25">
      <c r="A135" s="601" t="s">
        <v>368</v>
      </c>
      <c r="B135" s="602"/>
      <c r="C135" s="602"/>
      <c r="D135" s="603"/>
      <c r="E135" s="754" t="e">
        <f>E134/E133</f>
        <v>#DIV/0!</v>
      </c>
      <c r="F135" s="755"/>
      <c r="G135" s="755"/>
      <c r="H135" s="755"/>
      <c r="I135" s="755"/>
      <c r="J135" s="756"/>
      <c r="K135" s="283"/>
      <c r="L135" s="280"/>
    </row>
    <row r="136" spans="1:17" ht="21" customHeight="1" thickTop="1" x14ac:dyDescent="0.2">
      <c r="A136" s="738" t="s">
        <v>361</v>
      </c>
      <c r="B136" s="739"/>
      <c r="C136" s="739"/>
      <c r="D136" s="740"/>
      <c r="E136" s="791">
        <f>Заявка!I183</f>
        <v>0</v>
      </c>
      <c r="F136" s="792"/>
      <c r="G136" s="792"/>
      <c r="H136" s="792"/>
      <c r="I136" s="792"/>
      <c r="J136" s="793"/>
      <c r="K136" s="280"/>
      <c r="L136" s="280"/>
    </row>
    <row r="137" spans="1:17" ht="15.75" customHeight="1" x14ac:dyDescent="0.2">
      <c r="A137" s="599" t="s">
        <v>489</v>
      </c>
      <c r="B137" s="376"/>
      <c r="C137" s="376"/>
      <c r="D137" s="377"/>
      <c r="E137" s="653">
        <f>Заявка!J183</f>
        <v>0</v>
      </c>
      <c r="F137" s="523"/>
      <c r="G137" s="813"/>
      <c r="H137" s="813"/>
      <c r="I137" s="813"/>
      <c r="J137" s="814"/>
      <c r="K137" s="283"/>
      <c r="L137" s="280"/>
    </row>
    <row r="138" spans="1:17" ht="29.25" customHeight="1" thickBot="1" x14ac:dyDescent="0.25">
      <c r="A138" s="601" t="s">
        <v>369</v>
      </c>
      <c r="B138" s="602"/>
      <c r="C138" s="602"/>
      <c r="D138" s="603"/>
      <c r="E138" s="755" t="e">
        <f>E137/E136</f>
        <v>#DIV/0!</v>
      </c>
      <c r="F138" s="755"/>
      <c r="G138" s="755"/>
      <c r="H138" s="755"/>
      <c r="I138" s="755"/>
      <c r="J138" s="756"/>
      <c r="K138" s="283"/>
      <c r="L138" s="280"/>
    </row>
    <row r="139" spans="1:17" ht="29.25" customHeight="1" thickTop="1" x14ac:dyDescent="0.2">
      <c r="A139" s="738" t="s">
        <v>339</v>
      </c>
      <c r="B139" s="798"/>
      <c r="C139" s="798"/>
      <c r="D139" s="798"/>
      <c r="E139" s="600" t="e">
        <f>баланс!R117</f>
        <v>#DIV/0!</v>
      </c>
      <c r="F139" s="479"/>
      <c r="G139" s="479"/>
      <c r="H139" s="479"/>
      <c r="I139" s="479"/>
      <c r="J139" s="480"/>
      <c r="K139" s="283"/>
      <c r="L139" s="280"/>
    </row>
    <row r="140" spans="1:17" ht="29.25" customHeight="1" x14ac:dyDescent="0.2">
      <c r="A140" s="599" t="s">
        <v>340</v>
      </c>
      <c r="B140" s="372"/>
      <c r="C140" s="372"/>
      <c r="D140" s="372"/>
      <c r="E140" s="753" t="e">
        <f>баланс!R118</f>
        <v>#DIV/0!</v>
      </c>
      <c r="F140" s="459"/>
      <c r="G140" s="459"/>
      <c r="H140" s="459"/>
      <c r="I140" s="459"/>
      <c r="J140" s="706"/>
      <c r="K140" s="283"/>
      <c r="L140" s="280"/>
    </row>
    <row r="141" spans="1:17" ht="29.25" customHeight="1" x14ac:dyDescent="0.2">
      <c r="A141" s="617" t="s">
        <v>738</v>
      </c>
      <c r="B141" s="618"/>
      <c r="C141" s="618"/>
      <c r="D141" s="618"/>
      <c r="E141" s="857" t="s">
        <v>542</v>
      </c>
      <c r="F141" s="459"/>
      <c r="G141" s="459"/>
      <c r="H141" s="459"/>
      <c r="I141" s="459"/>
      <c r="J141" s="706"/>
      <c r="K141" s="283"/>
      <c r="L141" s="280"/>
    </row>
    <row r="142" spans="1:17" ht="29.25" customHeight="1" x14ac:dyDescent="0.2">
      <c r="A142" s="700"/>
      <c r="B142" s="701"/>
      <c r="C142" s="701"/>
      <c r="D142" s="701"/>
      <c r="E142" s="858"/>
      <c r="F142" s="366"/>
      <c r="G142" s="366"/>
      <c r="H142" s="366"/>
      <c r="I142" s="459"/>
      <c r="J142" s="706"/>
      <c r="K142" s="283"/>
      <c r="L142" s="280"/>
    </row>
    <row r="143" spans="1:17" ht="29.25" customHeight="1" x14ac:dyDescent="0.2">
      <c r="A143" s="599" t="s">
        <v>730</v>
      </c>
      <c r="B143" s="376"/>
      <c r="C143" s="376"/>
      <c r="D143" s="377"/>
      <c r="E143" s="858"/>
      <c r="F143" s="459"/>
      <c r="G143" s="459"/>
      <c r="H143" s="459"/>
      <c r="I143" s="459"/>
      <c r="J143" s="706"/>
      <c r="K143" s="283"/>
      <c r="L143" s="280"/>
    </row>
    <row r="144" spans="1:17" ht="29.25" customHeight="1" x14ac:dyDescent="0.2">
      <c r="A144" s="615" t="s">
        <v>722</v>
      </c>
      <c r="B144" s="616"/>
      <c r="C144" s="616"/>
      <c r="D144" s="616"/>
      <c r="E144" s="858"/>
      <c r="F144" s="459"/>
      <c r="G144" s="459"/>
      <c r="H144" s="459"/>
      <c r="I144" s="459"/>
      <c r="J144" s="706"/>
      <c r="K144" s="283"/>
      <c r="L144" s="280"/>
    </row>
    <row r="145" spans="1:14" ht="29.25" customHeight="1" x14ac:dyDescent="0.2">
      <c r="A145" s="599" t="s">
        <v>739</v>
      </c>
      <c r="B145" s="372"/>
      <c r="C145" s="372"/>
      <c r="D145" s="373"/>
      <c r="E145" s="858"/>
      <c r="F145" s="459"/>
      <c r="G145" s="459"/>
      <c r="H145" s="459"/>
      <c r="I145" s="459"/>
      <c r="J145" s="706"/>
      <c r="K145" s="283"/>
      <c r="L145" s="280"/>
    </row>
    <row r="146" spans="1:14" ht="29.25" customHeight="1" x14ac:dyDescent="0.2">
      <c r="A146" s="599" t="s">
        <v>731</v>
      </c>
      <c r="B146" s="376"/>
      <c r="C146" s="376"/>
      <c r="D146" s="377"/>
      <c r="E146" s="794"/>
      <c r="F146" s="366"/>
      <c r="G146" s="366"/>
      <c r="H146" s="366"/>
      <c r="I146" s="366"/>
      <c r="J146" s="495"/>
      <c r="K146" s="283"/>
      <c r="L146" s="280"/>
    </row>
    <row r="147" spans="1:14" ht="29.25" customHeight="1" x14ac:dyDescent="0.2">
      <c r="A147" s="810" t="s">
        <v>573</v>
      </c>
      <c r="B147" s="452"/>
      <c r="C147" s="452"/>
      <c r="D147" s="452"/>
      <c r="E147" s="452"/>
      <c r="F147" s="452"/>
      <c r="G147" s="452"/>
      <c r="H147" s="452"/>
      <c r="I147" s="452"/>
      <c r="J147" s="811"/>
      <c r="K147" s="283"/>
      <c r="L147" s="280"/>
    </row>
    <row r="148" spans="1:14" ht="29.25" customHeight="1" x14ac:dyDescent="0.2">
      <c r="A148" s="599" t="s">
        <v>536</v>
      </c>
      <c r="B148" s="372"/>
      <c r="C148" s="372"/>
      <c r="D148" s="372"/>
      <c r="E148" s="626" t="s">
        <v>538</v>
      </c>
      <c r="F148" s="460"/>
      <c r="G148" s="460"/>
      <c r="H148" s="460"/>
      <c r="I148" s="460"/>
      <c r="J148" s="758"/>
      <c r="K148" s="283" t="s">
        <v>537</v>
      </c>
      <c r="L148" s="280"/>
    </row>
    <row r="149" spans="1:14" ht="29.25" customHeight="1" x14ac:dyDescent="0.2">
      <c r="A149" s="599" t="s">
        <v>541</v>
      </c>
      <c r="B149" s="372"/>
      <c r="C149" s="372"/>
      <c r="D149" s="372"/>
      <c r="E149" s="626"/>
      <c r="F149" s="460"/>
      <c r="G149" s="460"/>
      <c r="H149" s="460"/>
      <c r="I149" s="460"/>
      <c r="J149" s="758"/>
      <c r="K149" s="283" t="s">
        <v>538</v>
      </c>
      <c r="L149" s="280"/>
    </row>
    <row r="150" spans="1:14" ht="29.25" customHeight="1" x14ac:dyDescent="0.2">
      <c r="A150" s="599" t="s">
        <v>732</v>
      </c>
      <c r="B150" s="372"/>
      <c r="C150" s="372"/>
      <c r="D150" s="373"/>
      <c r="E150" s="626" t="s">
        <v>559</v>
      </c>
      <c r="F150" s="366"/>
      <c r="G150" s="366"/>
      <c r="H150" s="366"/>
      <c r="I150" s="366"/>
      <c r="J150" s="495"/>
      <c r="K150" s="283" t="s">
        <v>539</v>
      </c>
      <c r="L150" s="280" t="s">
        <v>559</v>
      </c>
      <c r="N150" s="222" t="s">
        <v>561</v>
      </c>
    </row>
    <row r="151" spans="1:14" ht="41.25" customHeight="1" x14ac:dyDescent="0.2">
      <c r="A151" s="617" t="s">
        <v>563</v>
      </c>
      <c r="B151" s="618"/>
      <c r="C151" s="618"/>
      <c r="D151" s="619"/>
      <c r="E151" s="799" t="s">
        <v>562</v>
      </c>
      <c r="F151" s="366"/>
      <c r="G151" s="366"/>
      <c r="H151" s="367"/>
      <c r="I151" s="627">
        <v>0.1</v>
      </c>
      <c r="J151" s="628"/>
      <c r="K151" s="283" t="s">
        <v>540</v>
      </c>
      <c r="L151" s="280" t="s">
        <v>560</v>
      </c>
      <c r="N151" s="222" t="s">
        <v>562</v>
      </c>
    </row>
    <row r="152" spans="1:14" ht="41.25" customHeight="1" x14ac:dyDescent="0.2">
      <c r="A152" s="620"/>
      <c r="B152" s="621"/>
      <c r="C152" s="621"/>
      <c r="D152" s="622"/>
      <c r="E152" s="623"/>
      <c r="F152" s="624"/>
      <c r="G152" s="624"/>
      <c r="H152" s="624"/>
      <c r="I152" s="624"/>
      <c r="J152" s="625"/>
      <c r="K152" s="283" t="s">
        <v>482</v>
      </c>
      <c r="L152" s="280" t="s">
        <v>482</v>
      </c>
    </row>
    <row r="153" spans="1:14" ht="29.25" customHeight="1" x14ac:dyDescent="0.2">
      <c r="A153" s="599" t="s">
        <v>564</v>
      </c>
      <c r="B153" s="372"/>
      <c r="C153" s="372"/>
      <c r="D153" s="372"/>
      <c r="E153" s="626" t="s">
        <v>278</v>
      </c>
      <c r="F153" s="366"/>
      <c r="G153" s="366"/>
      <c r="H153" s="366"/>
      <c r="I153" s="757"/>
      <c r="J153" s="495"/>
      <c r="K153" s="280"/>
      <c r="L153" s="280"/>
    </row>
    <row r="154" spans="1:14" ht="29.25" customHeight="1" x14ac:dyDescent="0.2">
      <c r="A154" s="599" t="s">
        <v>565</v>
      </c>
      <c r="B154" s="372"/>
      <c r="C154" s="372"/>
      <c r="D154" s="372"/>
      <c r="E154" s="626" t="s">
        <v>566</v>
      </c>
      <c r="F154" s="460"/>
      <c r="G154" s="460"/>
      <c r="H154" s="460"/>
      <c r="I154" s="460"/>
      <c r="J154" s="758"/>
      <c r="K154" s="280" t="s">
        <v>566</v>
      </c>
      <c r="L154" s="280" t="s">
        <v>567</v>
      </c>
    </row>
    <row r="155" spans="1:14" ht="29.25" customHeight="1" x14ac:dyDescent="0.2">
      <c r="A155" s="809" t="s">
        <v>569</v>
      </c>
      <c r="B155" s="596"/>
      <c r="C155" s="596"/>
      <c r="D155" s="596"/>
      <c r="E155" s="596"/>
      <c r="F155" s="597" t="s">
        <v>570</v>
      </c>
      <c r="G155" s="596"/>
      <c r="H155" s="596"/>
      <c r="I155" s="596"/>
      <c r="J155" s="598"/>
      <c r="K155" s="280"/>
      <c r="L155" s="280"/>
    </row>
    <row r="156" spans="1:14" ht="29.25" customHeight="1" thickBot="1" x14ac:dyDescent="0.25">
      <c r="A156" s="806"/>
      <c r="B156" s="807"/>
      <c r="C156" s="807"/>
      <c r="D156" s="807"/>
      <c r="E156" s="807"/>
      <c r="F156" s="766"/>
      <c r="G156" s="766"/>
      <c r="H156" s="766"/>
      <c r="I156" s="766"/>
      <c r="J156" s="808"/>
    </row>
    <row r="157" spans="1:14" ht="23.25" customHeight="1" thickTop="1" thickBot="1" x14ac:dyDescent="0.25">
      <c r="A157" s="601" t="s">
        <v>384</v>
      </c>
      <c r="B157" s="602"/>
      <c r="C157" s="602"/>
      <c r="D157" s="603"/>
      <c r="E157" s="604"/>
      <c r="F157" s="604"/>
      <c r="G157" s="604"/>
      <c r="H157" s="604"/>
      <c r="I157" s="604"/>
      <c r="J157" s="605"/>
    </row>
    <row r="158" spans="1:14" ht="32.25" customHeight="1" thickTop="1" thickBot="1" x14ac:dyDescent="0.25">
      <c r="A158" s="800" t="s">
        <v>733</v>
      </c>
      <c r="B158" s="801"/>
      <c r="C158" s="801"/>
      <c r="D158" s="802"/>
      <c r="E158" s="803"/>
      <c r="F158" s="804"/>
      <c r="G158" s="804"/>
      <c r="H158" s="804"/>
      <c r="I158" s="804"/>
      <c r="J158" s="805"/>
    </row>
    <row r="159" spans="1:14" ht="21" customHeight="1" thickTop="1" x14ac:dyDescent="0.2">
      <c r="A159" s="795" t="s">
        <v>364</v>
      </c>
      <c r="B159" s="796"/>
      <c r="C159" s="796"/>
      <c r="D159" s="796"/>
      <c r="E159" s="796"/>
      <c r="F159" s="796"/>
      <c r="G159" s="796"/>
      <c r="H159" s="796"/>
      <c r="I159" s="796"/>
      <c r="J159" s="797"/>
      <c r="K159" s="221"/>
    </row>
    <row r="160" spans="1:14" ht="59.25" customHeight="1" x14ac:dyDescent="0.2">
      <c r="A160" s="640" t="s">
        <v>310</v>
      </c>
      <c r="B160" s="641"/>
      <c r="C160" s="641"/>
      <c r="D160" s="642"/>
      <c r="E160" s="734" t="s">
        <v>336</v>
      </c>
      <c r="F160" s="642"/>
      <c r="G160" s="734" t="s">
        <v>363</v>
      </c>
      <c r="H160" s="642"/>
      <c r="I160" s="597" t="s">
        <v>568</v>
      </c>
      <c r="J160" s="683"/>
      <c r="K160" s="221"/>
    </row>
    <row r="161" spans="1:11" ht="19.5" customHeight="1" x14ac:dyDescent="0.2">
      <c r="A161" s="599" t="s">
        <v>332</v>
      </c>
      <c r="B161" s="376"/>
      <c r="C161" s="376"/>
      <c r="D161" s="377"/>
      <c r="E161" s="856">
        <f>Заявка!G249</f>
        <v>0</v>
      </c>
      <c r="F161" s="450"/>
      <c r="G161" s="856">
        <f>Заявка!H249</f>
        <v>0</v>
      </c>
      <c r="H161" s="450"/>
      <c r="I161" s="856">
        <f>Заявка!I249</f>
        <v>0</v>
      </c>
      <c r="J161" s="733"/>
      <c r="K161" s="221"/>
    </row>
    <row r="162" spans="1:11" ht="27.75" customHeight="1" x14ac:dyDescent="0.2">
      <c r="A162" s="599" t="s">
        <v>333</v>
      </c>
      <c r="B162" s="376"/>
      <c r="C162" s="376"/>
      <c r="D162" s="377"/>
      <c r="E162" s="710">
        <f>Заявка!G250</f>
        <v>0</v>
      </c>
      <c r="F162" s="450"/>
      <c r="G162" s="710">
        <f>Заявка!H250</f>
        <v>0</v>
      </c>
      <c r="H162" s="450"/>
      <c r="I162" s="710">
        <f>Заявка!I250</f>
        <v>0</v>
      </c>
      <c r="J162" s="733"/>
      <c r="K162" s="221"/>
    </row>
    <row r="163" spans="1:11" ht="43.5" customHeight="1" x14ac:dyDescent="0.2">
      <c r="A163" s="599" t="s">
        <v>734</v>
      </c>
      <c r="B163" s="376"/>
      <c r="C163" s="376"/>
      <c r="D163" s="377"/>
      <c r="E163" s="710">
        <f>Заявка!G252</f>
        <v>0</v>
      </c>
      <c r="F163" s="450"/>
      <c r="G163" s="710">
        <f>Заявка!H252</f>
        <v>0</v>
      </c>
      <c r="H163" s="450"/>
      <c r="I163" s="710">
        <f>Заявка!I252</f>
        <v>0</v>
      </c>
      <c r="J163" s="733"/>
      <c r="K163" s="221"/>
    </row>
    <row r="164" spans="1:11" ht="23.25" customHeight="1" thickBot="1" x14ac:dyDescent="0.25">
      <c r="A164" s="601" t="s">
        <v>335</v>
      </c>
      <c r="B164" s="602"/>
      <c r="C164" s="602"/>
      <c r="D164" s="603"/>
      <c r="E164" s="847">
        <f>Заявка!G253</f>
        <v>0</v>
      </c>
      <c r="F164" s="859"/>
      <c r="G164" s="847">
        <f>Заявка!H253</f>
        <v>0</v>
      </c>
      <c r="H164" s="859"/>
      <c r="I164" s="847">
        <f>Заявка!I253</f>
        <v>0</v>
      </c>
      <c r="J164" s="848"/>
      <c r="K164" s="221"/>
    </row>
    <row r="165" spans="1:11" ht="23.25" customHeight="1" thickTop="1" thickBot="1" x14ac:dyDescent="0.25">
      <c r="A165" s="629" t="s">
        <v>572</v>
      </c>
      <c r="B165" s="852"/>
      <c r="C165" s="852"/>
      <c r="D165" s="852"/>
      <c r="E165" s="852"/>
      <c r="F165" s="852"/>
      <c r="G165" s="852"/>
      <c r="H165" s="852"/>
      <c r="I165" s="852"/>
      <c r="J165" s="853"/>
      <c r="K165" s="221"/>
    </row>
    <row r="166" spans="1:11" ht="107.25" customHeight="1" thickTop="1" thickBot="1" x14ac:dyDescent="0.25">
      <c r="A166" s="854"/>
      <c r="B166" s="674"/>
      <c r="C166" s="674"/>
      <c r="D166" s="674"/>
      <c r="E166" s="674"/>
      <c r="F166" s="674"/>
      <c r="G166" s="674"/>
      <c r="H166" s="674"/>
      <c r="I166" s="674"/>
      <c r="J166" s="855"/>
      <c r="K166" s="221"/>
    </row>
    <row r="167" spans="1:11" ht="16.5" customHeight="1" thickTop="1" x14ac:dyDescent="0.2">
      <c r="A167" s="742" t="s">
        <v>571</v>
      </c>
      <c r="B167" s="743"/>
      <c r="C167" s="743"/>
      <c r="D167" s="743"/>
      <c r="E167" s="743"/>
      <c r="F167" s="743"/>
      <c r="G167" s="743"/>
      <c r="H167" s="743"/>
      <c r="I167" s="743"/>
      <c r="J167" s="744"/>
    </row>
    <row r="168" spans="1:11" ht="12" customHeight="1" x14ac:dyDescent="0.2">
      <c r="A168" s="720"/>
      <c r="B168" s="721"/>
      <c r="C168" s="721"/>
      <c r="D168" s="721"/>
      <c r="E168" s="721"/>
      <c r="F168" s="721"/>
      <c r="G168" s="721"/>
      <c r="H168" s="721"/>
      <c r="I168" s="721"/>
      <c r="J168" s="722"/>
    </row>
    <row r="169" spans="1:11" ht="3.75" customHeight="1" x14ac:dyDescent="0.2">
      <c r="A169" s="723"/>
      <c r="B169" s="724"/>
      <c r="C169" s="724"/>
      <c r="D169" s="724"/>
      <c r="E169" s="724"/>
      <c r="F169" s="724"/>
      <c r="G169" s="724"/>
      <c r="H169" s="724"/>
      <c r="I169" s="724"/>
      <c r="J169" s="725"/>
    </row>
    <row r="170" spans="1:11" ht="3" customHeight="1" x14ac:dyDescent="0.2">
      <c r="A170" s="723"/>
      <c r="B170" s="724"/>
      <c r="C170" s="724"/>
      <c r="D170" s="724"/>
      <c r="E170" s="724"/>
      <c r="F170" s="724"/>
      <c r="G170" s="724"/>
      <c r="H170" s="724"/>
      <c r="I170" s="724"/>
      <c r="J170" s="725"/>
    </row>
    <row r="171" spans="1:11" hidden="1" x14ac:dyDescent="0.2">
      <c r="A171" s="723"/>
      <c r="B171" s="724"/>
      <c r="C171" s="724"/>
      <c r="D171" s="724"/>
      <c r="E171" s="724"/>
      <c r="F171" s="724"/>
      <c r="G171" s="724"/>
      <c r="H171" s="724"/>
      <c r="I171" s="724"/>
      <c r="J171" s="725"/>
    </row>
    <row r="172" spans="1:11" x14ac:dyDescent="0.2">
      <c r="A172" s="723"/>
      <c r="B172" s="724"/>
      <c r="C172" s="724"/>
      <c r="D172" s="724"/>
      <c r="E172" s="724"/>
      <c r="F172" s="724"/>
      <c r="G172" s="724"/>
      <c r="H172" s="724"/>
      <c r="I172" s="724"/>
      <c r="J172" s="725"/>
    </row>
    <row r="173" spans="1:11" x14ac:dyDescent="0.2">
      <c r="A173" s="723"/>
      <c r="B173" s="724"/>
      <c r="C173" s="724"/>
      <c r="D173" s="724"/>
      <c r="E173" s="724"/>
      <c r="F173" s="724"/>
      <c r="G173" s="724"/>
      <c r="H173" s="724"/>
      <c r="I173" s="724"/>
      <c r="J173" s="725"/>
    </row>
    <row r="174" spans="1:11" ht="7.5" customHeight="1" x14ac:dyDescent="0.2">
      <c r="A174" s="723"/>
      <c r="B174" s="724"/>
      <c r="C174" s="724"/>
      <c r="D174" s="724"/>
      <c r="E174" s="724"/>
      <c r="F174" s="724"/>
      <c r="G174" s="724"/>
      <c r="H174" s="724"/>
      <c r="I174" s="724"/>
      <c r="J174" s="725"/>
    </row>
    <row r="175" spans="1:11" hidden="1" x14ac:dyDescent="0.2">
      <c r="A175" s="723"/>
      <c r="B175" s="724"/>
      <c r="C175" s="724"/>
      <c r="D175" s="724"/>
      <c r="E175" s="724"/>
      <c r="F175" s="724"/>
      <c r="G175" s="724"/>
      <c r="H175" s="724"/>
      <c r="I175" s="724"/>
      <c r="J175" s="725"/>
    </row>
    <row r="176" spans="1:11" ht="24.75" customHeight="1" x14ac:dyDescent="0.2">
      <c r="A176" s="723"/>
      <c r="B176" s="724"/>
      <c r="C176" s="724"/>
      <c r="D176" s="724"/>
      <c r="E176" s="724"/>
      <c r="F176" s="724"/>
      <c r="G176" s="724"/>
      <c r="H176" s="724"/>
      <c r="I176" s="724"/>
      <c r="J176" s="725"/>
    </row>
    <row r="177" spans="1:10" ht="30.75" customHeight="1" x14ac:dyDescent="0.2">
      <c r="A177" s="723"/>
      <c r="B177" s="724"/>
      <c r="C177" s="724"/>
      <c r="D177" s="724"/>
      <c r="E177" s="724"/>
      <c r="F177" s="724"/>
      <c r="G177" s="724"/>
      <c r="H177" s="724"/>
      <c r="I177" s="724"/>
      <c r="J177" s="725"/>
    </row>
    <row r="178" spans="1:10" ht="36" customHeight="1" x14ac:dyDescent="0.2">
      <c r="A178" s="723"/>
      <c r="B178" s="724"/>
      <c r="C178" s="724"/>
      <c r="D178" s="724"/>
      <c r="E178" s="724"/>
      <c r="F178" s="724"/>
      <c r="G178" s="724"/>
      <c r="H178" s="724"/>
      <c r="I178" s="724"/>
      <c r="J178" s="725"/>
    </row>
    <row r="179" spans="1:10" ht="39.75" customHeight="1" x14ac:dyDescent="0.2">
      <c r="A179" s="723"/>
      <c r="B179" s="724"/>
      <c r="C179" s="724"/>
      <c r="D179" s="724"/>
      <c r="E179" s="724"/>
      <c r="F179" s="724"/>
      <c r="G179" s="724"/>
      <c r="H179" s="724"/>
      <c r="I179" s="724"/>
      <c r="J179" s="725"/>
    </row>
    <row r="180" spans="1:10" hidden="1" x14ac:dyDescent="0.2">
      <c r="A180" s="723"/>
      <c r="B180" s="724"/>
      <c r="C180" s="724"/>
      <c r="D180" s="724"/>
      <c r="E180" s="724"/>
      <c r="F180" s="724"/>
      <c r="G180" s="724"/>
      <c r="H180" s="724"/>
      <c r="I180" s="724"/>
      <c r="J180" s="725"/>
    </row>
    <row r="181" spans="1:10" ht="32.25" hidden="1" customHeight="1" x14ac:dyDescent="0.2">
      <c r="A181" s="723"/>
      <c r="B181" s="724"/>
      <c r="C181" s="724"/>
      <c r="D181" s="724"/>
      <c r="E181" s="724"/>
      <c r="F181" s="724"/>
      <c r="G181" s="724"/>
      <c r="H181" s="724"/>
      <c r="I181" s="724"/>
      <c r="J181" s="725"/>
    </row>
    <row r="182" spans="1:10" hidden="1" x14ac:dyDescent="0.2">
      <c r="A182" s="723"/>
      <c r="B182" s="724"/>
      <c r="C182" s="724"/>
      <c r="D182" s="724"/>
      <c r="E182" s="724"/>
      <c r="F182" s="724"/>
      <c r="G182" s="724"/>
      <c r="H182" s="724"/>
      <c r="I182" s="724"/>
      <c r="J182" s="725"/>
    </row>
    <row r="183" spans="1:10" ht="25.5" hidden="1" customHeight="1" x14ac:dyDescent="0.2">
      <c r="A183" s="723"/>
      <c r="B183" s="724"/>
      <c r="C183" s="724"/>
      <c r="D183" s="724"/>
      <c r="E183" s="724"/>
      <c r="F183" s="724"/>
      <c r="G183" s="724"/>
      <c r="H183" s="724"/>
      <c r="I183" s="724"/>
      <c r="J183" s="725"/>
    </row>
    <row r="184" spans="1:10" ht="28.5" hidden="1" customHeight="1" x14ac:dyDescent="0.2">
      <c r="A184" s="726"/>
      <c r="B184" s="727"/>
      <c r="C184" s="727"/>
      <c r="D184" s="727"/>
      <c r="E184" s="727"/>
      <c r="F184" s="727"/>
      <c r="G184" s="727"/>
      <c r="H184" s="727"/>
      <c r="I184" s="727"/>
      <c r="J184" s="728"/>
    </row>
    <row r="185" spans="1:10" x14ac:dyDescent="0.2">
      <c r="A185" s="849" t="s">
        <v>735</v>
      </c>
      <c r="B185" s="850"/>
      <c r="C185" s="850"/>
      <c r="D185" s="850"/>
      <c r="E185" s="850"/>
      <c r="F185" s="850"/>
      <c r="G185" s="850"/>
      <c r="H185" s="850"/>
      <c r="I185" s="850"/>
      <c r="J185" s="851"/>
    </row>
    <row r="186" spans="1:10" ht="12.75" customHeight="1" x14ac:dyDescent="0.2">
      <c r="A186" s="720" t="s">
        <v>721</v>
      </c>
      <c r="B186" s="839"/>
      <c r="C186" s="839"/>
      <c r="D186" s="839"/>
      <c r="E186" s="839"/>
      <c r="F186" s="839"/>
      <c r="G186" s="839"/>
      <c r="H186" s="839"/>
      <c r="I186" s="839"/>
      <c r="J186" s="840"/>
    </row>
    <row r="187" spans="1:10" ht="12.75" customHeight="1" x14ac:dyDescent="0.2">
      <c r="A187" s="723"/>
      <c r="B187" s="841"/>
      <c r="C187" s="841"/>
      <c r="D187" s="841"/>
      <c r="E187" s="841"/>
      <c r="F187" s="841"/>
      <c r="G187" s="841"/>
      <c r="H187" s="841"/>
      <c r="I187" s="841"/>
      <c r="J187" s="842"/>
    </row>
    <row r="188" spans="1:10" x14ac:dyDescent="0.2">
      <c r="A188" s="843"/>
      <c r="B188" s="841"/>
      <c r="C188" s="841"/>
      <c r="D188" s="841"/>
      <c r="E188" s="841"/>
      <c r="F188" s="841"/>
      <c r="G188" s="841"/>
      <c r="H188" s="841"/>
      <c r="I188" s="841"/>
      <c r="J188" s="842"/>
    </row>
    <row r="189" spans="1:10" x14ac:dyDescent="0.2">
      <c r="A189" s="843"/>
      <c r="B189" s="841"/>
      <c r="C189" s="841"/>
      <c r="D189" s="841"/>
      <c r="E189" s="841"/>
      <c r="F189" s="841"/>
      <c r="G189" s="841"/>
      <c r="H189" s="841"/>
      <c r="I189" s="841"/>
      <c r="J189" s="842"/>
    </row>
    <row r="190" spans="1:10" x14ac:dyDescent="0.2">
      <c r="A190" s="843"/>
      <c r="B190" s="841"/>
      <c r="C190" s="841"/>
      <c r="D190" s="841"/>
      <c r="E190" s="841"/>
      <c r="F190" s="841"/>
      <c r="G190" s="841"/>
      <c r="H190" s="841"/>
      <c r="I190" s="841"/>
      <c r="J190" s="842"/>
    </row>
    <row r="191" spans="1:10" x14ac:dyDescent="0.2">
      <c r="A191" s="843"/>
      <c r="B191" s="841"/>
      <c r="C191" s="841"/>
      <c r="D191" s="841"/>
      <c r="E191" s="841"/>
      <c r="F191" s="841"/>
      <c r="G191" s="841"/>
      <c r="H191" s="841"/>
      <c r="I191" s="841"/>
      <c r="J191" s="842"/>
    </row>
    <row r="192" spans="1:10" x14ac:dyDescent="0.2">
      <c r="A192" s="843"/>
      <c r="B192" s="841"/>
      <c r="C192" s="841"/>
      <c r="D192" s="841"/>
      <c r="E192" s="841"/>
      <c r="F192" s="841"/>
      <c r="G192" s="841"/>
      <c r="H192" s="841"/>
      <c r="I192" s="841"/>
      <c r="J192" s="842"/>
    </row>
    <row r="193" spans="1:10" x14ac:dyDescent="0.2">
      <c r="A193" s="843"/>
      <c r="B193" s="841"/>
      <c r="C193" s="841"/>
      <c r="D193" s="841"/>
      <c r="E193" s="841"/>
      <c r="F193" s="841"/>
      <c r="G193" s="841"/>
      <c r="H193" s="841"/>
      <c r="I193" s="841"/>
      <c r="J193" s="842"/>
    </row>
    <row r="194" spans="1:10" x14ac:dyDescent="0.2">
      <c r="A194" s="843"/>
      <c r="B194" s="841"/>
      <c r="C194" s="841"/>
      <c r="D194" s="841"/>
      <c r="E194" s="841"/>
      <c r="F194" s="841"/>
      <c r="G194" s="841"/>
      <c r="H194" s="841"/>
      <c r="I194" s="841"/>
      <c r="J194" s="842"/>
    </row>
    <row r="195" spans="1:10" x14ac:dyDescent="0.2">
      <c r="A195" s="843"/>
      <c r="B195" s="841"/>
      <c r="C195" s="841"/>
      <c r="D195" s="841"/>
      <c r="E195" s="841"/>
      <c r="F195" s="841"/>
      <c r="G195" s="841"/>
      <c r="H195" s="841"/>
      <c r="I195" s="841"/>
      <c r="J195" s="842"/>
    </row>
    <row r="196" spans="1:10" x14ac:dyDescent="0.2">
      <c r="A196" s="843"/>
      <c r="B196" s="841"/>
      <c r="C196" s="841"/>
      <c r="D196" s="841"/>
      <c r="E196" s="841"/>
      <c r="F196" s="841"/>
      <c r="G196" s="841"/>
      <c r="H196" s="841"/>
      <c r="I196" s="841"/>
      <c r="J196" s="842"/>
    </row>
    <row r="197" spans="1:10" ht="50.25" customHeight="1" thickBot="1" x14ac:dyDescent="0.25">
      <c r="A197" s="844"/>
      <c r="B197" s="845"/>
      <c r="C197" s="845"/>
      <c r="D197" s="845"/>
      <c r="E197" s="845"/>
      <c r="F197" s="845"/>
      <c r="G197" s="845"/>
      <c r="H197" s="845"/>
      <c r="I197" s="845"/>
      <c r="J197" s="846"/>
    </row>
    <row r="198" spans="1:10" ht="13.5" thickTop="1" x14ac:dyDescent="0.2">
      <c r="A198" s="144"/>
      <c r="B198" s="144"/>
      <c r="C198" s="144"/>
      <c r="D198" s="144"/>
      <c r="E198" s="144"/>
      <c r="F198" s="144"/>
      <c r="G198" s="144"/>
      <c r="H198" s="144"/>
      <c r="I198" s="144"/>
      <c r="J198" s="144"/>
    </row>
    <row r="199" spans="1:10" x14ac:dyDescent="0.2">
      <c r="A199" s="144"/>
      <c r="B199" s="144"/>
      <c r="C199" s="144"/>
      <c r="D199" s="144"/>
      <c r="E199" s="144"/>
      <c r="F199" s="144"/>
      <c r="G199" s="144"/>
      <c r="H199" s="144"/>
      <c r="I199" s="144"/>
      <c r="J199" s="144"/>
    </row>
    <row r="200" spans="1:10" x14ac:dyDescent="0.2">
      <c r="A200" s="144"/>
      <c r="B200" s="144"/>
      <c r="C200" s="144"/>
      <c r="D200" s="144"/>
      <c r="E200" s="144"/>
      <c r="F200" s="144"/>
      <c r="G200" s="144"/>
      <c r="H200" s="144"/>
      <c r="I200" s="144"/>
      <c r="J200" s="144"/>
    </row>
    <row r="201" spans="1:10" x14ac:dyDescent="0.2">
      <c r="A201" s="144"/>
      <c r="B201" s="144"/>
      <c r="C201" s="144"/>
      <c r="D201" s="144"/>
      <c r="E201" s="144"/>
      <c r="F201" s="144"/>
      <c r="G201" s="144"/>
      <c r="H201" s="144"/>
      <c r="I201" s="144"/>
      <c r="J201" s="144"/>
    </row>
    <row r="202" spans="1:10" x14ac:dyDescent="0.2">
      <c r="A202" s="144"/>
      <c r="B202" s="144"/>
      <c r="C202" s="144"/>
      <c r="D202" s="144"/>
      <c r="E202" s="144"/>
      <c r="F202" s="144"/>
      <c r="G202" s="144"/>
      <c r="H202" s="144"/>
      <c r="I202" s="144"/>
      <c r="J202" s="144"/>
    </row>
    <row r="203" spans="1:10" x14ac:dyDescent="0.2">
      <c r="A203" s="144"/>
      <c r="B203" s="144"/>
      <c r="C203" s="144"/>
      <c r="D203" s="144"/>
      <c r="E203" s="144"/>
      <c r="F203" s="144"/>
      <c r="G203" s="144"/>
      <c r="H203" s="144"/>
      <c r="I203" s="144"/>
      <c r="J203" s="144"/>
    </row>
    <row r="204" spans="1:10" x14ac:dyDescent="0.2">
      <c r="A204" s="144"/>
      <c r="B204" s="144"/>
      <c r="C204" s="144"/>
      <c r="D204" s="144"/>
      <c r="E204" s="144"/>
      <c r="F204" s="144"/>
      <c r="G204" s="144"/>
      <c r="H204" s="144"/>
      <c r="I204" s="144"/>
      <c r="J204" s="144"/>
    </row>
    <row r="205" spans="1:10" x14ac:dyDescent="0.2">
      <c r="A205" s="144"/>
      <c r="B205" s="144"/>
      <c r="C205" s="144"/>
      <c r="D205" s="144"/>
      <c r="E205" s="144"/>
      <c r="F205" s="144"/>
      <c r="G205" s="144"/>
      <c r="H205" s="144"/>
      <c r="I205" s="144"/>
      <c r="J205" s="144"/>
    </row>
    <row r="206" spans="1:10" x14ac:dyDescent="0.2">
      <c r="A206" s="144"/>
      <c r="B206" s="144"/>
      <c r="C206" s="144"/>
      <c r="D206" s="144"/>
      <c r="E206" s="144"/>
      <c r="F206" s="144"/>
      <c r="G206" s="144"/>
      <c r="H206" s="144"/>
      <c r="I206" s="144"/>
      <c r="J206" s="144"/>
    </row>
    <row r="207" spans="1:10" x14ac:dyDescent="0.2">
      <c r="A207" s="144"/>
      <c r="B207" s="144"/>
      <c r="C207" s="144"/>
      <c r="D207" s="144"/>
      <c r="E207" s="144"/>
      <c r="F207" s="144"/>
      <c r="G207" s="144"/>
      <c r="H207" s="144"/>
      <c r="I207" s="144"/>
      <c r="J207" s="144"/>
    </row>
    <row r="208" spans="1:10" x14ac:dyDescent="0.2">
      <c r="A208" s="144"/>
      <c r="B208" s="144"/>
      <c r="C208" s="144"/>
      <c r="D208" s="144"/>
      <c r="E208" s="144"/>
      <c r="F208" s="144"/>
      <c r="G208" s="144"/>
      <c r="H208" s="144"/>
      <c r="I208" s="144"/>
      <c r="J208" s="144"/>
    </row>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sheetData>
  <sheetProtection formatColumns="0" formatRows="0" selectLockedCells="1"/>
  <mergeCells count="306">
    <mergeCell ref="A186:J197"/>
    <mergeCell ref="I164:J164"/>
    <mergeCell ref="A185:J185"/>
    <mergeCell ref="A165:J165"/>
    <mergeCell ref="A166:J166"/>
    <mergeCell ref="I162:J162"/>
    <mergeCell ref="I163:J163"/>
    <mergeCell ref="E161:F161"/>
    <mergeCell ref="E141:J141"/>
    <mergeCell ref="E142:J142"/>
    <mergeCell ref="E144:J144"/>
    <mergeCell ref="A143:D143"/>
    <mergeCell ref="E143:J143"/>
    <mergeCell ref="A145:D145"/>
    <mergeCell ref="E145:J145"/>
    <mergeCell ref="A141:D142"/>
    <mergeCell ref="E164:F164"/>
    <mergeCell ref="G161:H161"/>
    <mergeCell ref="G162:H162"/>
    <mergeCell ref="A164:D164"/>
    <mergeCell ref="G164:H164"/>
    <mergeCell ref="A162:D162"/>
    <mergeCell ref="G163:H163"/>
    <mergeCell ref="I161:J161"/>
    <mergeCell ref="A161:D161"/>
    <mergeCell ref="A89:D89"/>
    <mergeCell ref="A100:D100"/>
    <mergeCell ref="A48:J48"/>
    <mergeCell ref="A49:D49"/>
    <mergeCell ref="E54:J54"/>
    <mergeCell ref="F92:G92"/>
    <mergeCell ref="A53:D53"/>
    <mergeCell ref="E49:J49"/>
    <mergeCell ref="A50:D50"/>
    <mergeCell ref="E50:J50"/>
    <mergeCell ref="A51:D51"/>
    <mergeCell ref="E51:J51"/>
    <mergeCell ref="A136:D136"/>
    <mergeCell ref="E53:J53"/>
    <mergeCell ref="A52:D52"/>
    <mergeCell ref="A114:D114"/>
    <mergeCell ref="E114:J114"/>
    <mergeCell ref="A121:D122"/>
    <mergeCell ref="A125:D126"/>
    <mergeCell ref="A123:D124"/>
    <mergeCell ref="E123:H123"/>
    <mergeCell ref="I123:J123"/>
    <mergeCell ref="E124:H124"/>
    <mergeCell ref="E52:J52"/>
    <mergeCell ref="A112:D112"/>
    <mergeCell ref="E136:J136"/>
    <mergeCell ref="G137:J137"/>
    <mergeCell ref="F89:G89"/>
    <mergeCell ref="A106:J106"/>
    <mergeCell ref="A64:J64"/>
    <mergeCell ref="A54:D54"/>
    <mergeCell ref="A128:D129"/>
    <mergeCell ref="G134:J134"/>
    <mergeCell ref="A130:D130"/>
    <mergeCell ref="A98:D98"/>
    <mergeCell ref="F90:G90"/>
    <mergeCell ref="F91:G91"/>
    <mergeCell ref="I124:J124"/>
    <mergeCell ref="E125:H125"/>
    <mergeCell ref="I125:J125"/>
    <mergeCell ref="E126:H126"/>
    <mergeCell ref="I126:J126"/>
    <mergeCell ref="E121:H121"/>
    <mergeCell ref="I121:J121"/>
    <mergeCell ref="E122:H122"/>
    <mergeCell ref="I122:J122"/>
    <mergeCell ref="A82:C82"/>
    <mergeCell ref="H24:J24"/>
    <mergeCell ref="H25:J25"/>
    <mergeCell ref="A47:D47"/>
    <mergeCell ref="A13:C13"/>
    <mergeCell ref="E45:J45"/>
    <mergeCell ref="E46:J46"/>
    <mergeCell ref="E47:J47"/>
    <mergeCell ref="A45:D45"/>
    <mergeCell ref="A46:D46"/>
    <mergeCell ref="A43:F43"/>
    <mergeCell ref="G41:J41"/>
    <mergeCell ref="G42:J42"/>
    <mergeCell ref="G43:J43"/>
    <mergeCell ref="A32:J32"/>
    <mergeCell ref="G33:J33"/>
    <mergeCell ref="G39:J39"/>
    <mergeCell ref="G40:J40"/>
    <mergeCell ref="G38:J38"/>
    <mergeCell ref="A33:E33"/>
    <mergeCell ref="A39:E39"/>
    <mergeCell ref="A40:E40"/>
    <mergeCell ref="G160:H160"/>
    <mergeCell ref="E137:F137"/>
    <mergeCell ref="A135:D135"/>
    <mergeCell ref="A140:D140"/>
    <mergeCell ref="E148:J148"/>
    <mergeCell ref="E146:J146"/>
    <mergeCell ref="A159:J159"/>
    <mergeCell ref="A139:D139"/>
    <mergeCell ref="I160:J160"/>
    <mergeCell ref="E160:F160"/>
    <mergeCell ref="A160:D160"/>
    <mergeCell ref="A148:D148"/>
    <mergeCell ref="A149:D149"/>
    <mergeCell ref="A153:D153"/>
    <mergeCell ref="E151:H151"/>
    <mergeCell ref="E149:J149"/>
    <mergeCell ref="A158:D158"/>
    <mergeCell ref="E158:J158"/>
    <mergeCell ref="I153:J153"/>
    <mergeCell ref="A156:E156"/>
    <mergeCell ref="F156:J156"/>
    <mergeCell ref="E154:J154"/>
    <mergeCell ref="A155:E155"/>
    <mergeCell ref="A147:J147"/>
    <mergeCell ref="A163:D163"/>
    <mergeCell ref="E162:F162"/>
    <mergeCell ref="F88:G88"/>
    <mergeCell ref="F96:G96"/>
    <mergeCell ref="A85:C85"/>
    <mergeCell ref="D85:J85"/>
    <mergeCell ref="E105:J105"/>
    <mergeCell ref="A88:D88"/>
    <mergeCell ref="F95:G95"/>
    <mergeCell ref="A87:D87"/>
    <mergeCell ref="F93:G93"/>
    <mergeCell ref="E97:J97"/>
    <mergeCell ref="F87:G87"/>
    <mergeCell ref="E100:J100"/>
    <mergeCell ref="A94:D94"/>
    <mergeCell ref="F94:G94"/>
    <mergeCell ref="E112:J112"/>
    <mergeCell ref="A86:J86"/>
    <mergeCell ref="E131:I131"/>
    <mergeCell ref="E134:F134"/>
    <mergeCell ref="A132:J132"/>
    <mergeCell ref="A133:D133"/>
    <mergeCell ref="E133:J133"/>
    <mergeCell ref="E138:J138"/>
    <mergeCell ref="E77:J77"/>
    <mergeCell ref="A70:D70"/>
    <mergeCell ref="E68:J68"/>
    <mergeCell ref="E69:J69"/>
    <mergeCell ref="E78:J78"/>
    <mergeCell ref="A78:D78"/>
    <mergeCell ref="E70:J70"/>
    <mergeCell ref="A75:D75"/>
    <mergeCell ref="A73:D73"/>
    <mergeCell ref="E71:J71"/>
    <mergeCell ref="A67:D67"/>
    <mergeCell ref="A71:D71"/>
    <mergeCell ref="A72:D72"/>
    <mergeCell ref="A59:D59"/>
    <mergeCell ref="A60:D60"/>
    <mergeCell ref="E63:J63"/>
    <mergeCell ref="E61:J61"/>
    <mergeCell ref="A68:D68"/>
    <mergeCell ref="A69:D69"/>
    <mergeCell ref="E65:J65"/>
    <mergeCell ref="A62:D62"/>
    <mergeCell ref="E62:J62"/>
    <mergeCell ref="E76:J76"/>
    <mergeCell ref="A168:J184"/>
    <mergeCell ref="E98:J98"/>
    <mergeCell ref="A90:D90"/>
    <mergeCell ref="E102:J102"/>
    <mergeCell ref="A91:D91"/>
    <mergeCell ref="E128:I128"/>
    <mergeCell ref="A127:J127"/>
    <mergeCell ref="A93:D93"/>
    <mergeCell ref="A107:D107"/>
    <mergeCell ref="E108:H108"/>
    <mergeCell ref="A167:J167"/>
    <mergeCell ref="A95:D95"/>
    <mergeCell ref="E99:J99"/>
    <mergeCell ref="A105:D105"/>
    <mergeCell ref="A99:D99"/>
    <mergeCell ref="A97:D97"/>
    <mergeCell ref="A102:D102"/>
    <mergeCell ref="A96:D96"/>
    <mergeCell ref="E140:J140"/>
    <mergeCell ref="A137:D137"/>
    <mergeCell ref="E135:J135"/>
    <mergeCell ref="D82:J82"/>
    <mergeCell ref="A79:J79"/>
    <mergeCell ref="E163:F163"/>
    <mergeCell ref="A5:J5"/>
    <mergeCell ref="A17:F18"/>
    <mergeCell ref="A19:F19"/>
    <mergeCell ref="D14:J14"/>
    <mergeCell ref="A9:C9"/>
    <mergeCell ref="E73:J73"/>
    <mergeCell ref="E67:J67"/>
    <mergeCell ref="A63:D63"/>
    <mergeCell ref="E57:J57"/>
    <mergeCell ref="E58:J58"/>
    <mergeCell ref="A66:J66"/>
    <mergeCell ref="A57:D57"/>
    <mergeCell ref="A58:D58"/>
    <mergeCell ref="D9:J9"/>
    <mergeCell ref="D10:J10"/>
    <mergeCell ref="D13:J13"/>
    <mergeCell ref="A10:C10"/>
    <mergeCell ref="A28:J29"/>
    <mergeCell ref="A65:D65"/>
    <mergeCell ref="A41:E41"/>
    <mergeCell ref="A42:E42"/>
    <mergeCell ref="E74:J74"/>
    <mergeCell ref="E72:J72"/>
    <mergeCell ref="A6:J8"/>
    <mergeCell ref="D11:J11"/>
    <mergeCell ref="D12:J12"/>
    <mergeCell ref="A31:F31"/>
    <mergeCell ref="A26:J26"/>
    <mergeCell ref="A27:J27"/>
    <mergeCell ref="A23:G23"/>
    <mergeCell ref="A24:G24"/>
    <mergeCell ref="A25:G25"/>
    <mergeCell ref="H23:J23"/>
    <mergeCell ref="A15:J16"/>
    <mergeCell ref="G17:J18"/>
    <mergeCell ref="G19:J19"/>
    <mergeCell ref="G21:J21"/>
    <mergeCell ref="G20:J20"/>
    <mergeCell ref="H22:J22"/>
    <mergeCell ref="A20:F20"/>
    <mergeCell ref="A21:F21"/>
    <mergeCell ref="A22:G22"/>
    <mergeCell ref="A30:J30"/>
    <mergeCell ref="G31:J31"/>
    <mergeCell ref="A14:C14"/>
    <mergeCell ref="A11:C11"/>
    <mergeCell ref="A12:C12"/>
    <mergeCell ref="A34:E34"/>
    <mergeCell ref="A35:E35"/>
    <mergeCell ref="A36:E36"/>
    <mergeCell ref="A37:E37"/>
    <mergeCell ref="A38:E38"/>
    <mergeCell ref="G34:J34"/>
    <mergeCell ref="G35:J35"/>
    <mergeCell ref="G36:J36"/>
    <mergeCell ref="G37:J37"/>
    <mergeCell ref="E111:H111"/>
    <mergeCell ref="I111:J111"/>
    <mergeCell ref="A113:D113"/>
    <mergeCell ref="E113:J113"/>
    <mergeCell ref="E75:J75"/>
    <mergeCell ref="A76:D76"/>
    <mergeCell ref="A77:D77"/>
    <mergeCell ref="G44:J44"/>
    <mergeCell ref="A44:F44"/>
    <mergeCell ref="A56:J56"/>
    <mergeCell ref="A55:J55"/>
    <mergeCell ref="A74:D74"/>
    <mergeCell ref="A92:D92"/>
    <mergeCell ref="D84:J84"/>
    <mergeCell ref="A80:C80"/>
    <mergeCell ref="I108:J108"/>
    <mergeCell ref="E107:J107"/>
    <mergeCell ref="A84:C84"/>
    <mergeCell ref="A83:C83"/>
    <mergeCell ref="D83:J83"/>
    <mergeCell ref="D81:J81"/>
    <mergeCell ref="E59:J59"/>
    <mergeCell ref="E60:J60"/>
    <mergeCell ref="A61:D61"/>
    <mergeCell ref="A157:D157"/>
    <mergeCell ref="E157:J157"/>
    <mergeCell ref="E116:F116"/>
    <mergeCell ref="G116:H116"/>
    <mergeCell ref="E117:F117"/>
    <mergeCell ref="A3:J4"/>
    <mergeCell ref="A144:D144"/>
    <mergeCell ref="A154:D154"/>
    <mergeCell ref="A151:D152"/>
    <mergeCell ref="E152:J152"/>
    <mergeCell ref="E153:H153"/>
    <mergeCell ref="I151:J151"/>
    <mergeCell ref="A110:D111"/>
    <mergeCell ref="A115:J115"/>
    <mergeCell ref="D80:J80"/>
    <mergeCell ref="A81:C81"/>
    <mergeCell ref="A108:D109"/>
    <mergeCell ref="E109:H109"/>
    <mergeCell ref="I109:J109"/>
    <mergeCell ref="A150:D150"/>
    <mergeCell ref="E150:J150"/>
    <mergeCell ref="E130:I130"/>
    <mergeCell ref="E110:H110"/>
    <mergeCell ref="I110:J110"/>
    <mergeCell ref="G117:H117"/>
    <mergeCell ref="A131:D131"/>
    <mergeCell ref="E120:F120"/>
    <mergeCell ref="G120:H120"/>
    <mergeCell ref="E118:F118"/>
    <mergeCell ref="G118:H118"/>
    <mergeCell ref="E119:F119"/>
    <mergeCell ref="G119:H119"/>
    <mergeCell ref="F155:J155"/>
    <mergeCell ref="A134:D134"/>
    <mergeCell ref="A146:D146"/>
    <mergeCell ref="E139:J139"/>
    <mergeCell ref="A138:D138"/>
    <mergeCell ref="E129:I129"/>
  </mergeCells>
  <dataValidations count="8">
    <dataValidation type="list" allowBlank="1" showInputMessage="1" showErrorMessage="1" sqref="E67:J78" xr:uid="{27927667-6D80-49CF-B5D3-ACB233AE858A}">
      <formula1>$K$46:$K$47</formula1>
    </dataValidation>
    <dataValidation type="list" allowBlank="1" showInputMessage="1" showErrorMessage="1" sqref="E45:J46 E153 E65:J65 E49:J54 E58:J63 E113:J113 E120:J120" xr:uid="{9C0EF040-9501-42FB-9940-C2E5EE39C232}">
      <formula1>$K$55:$K$56</formula1>
    </dataValidation>
    <dataValidation type="list" allowBlank="1" showInputMessage="1" showErrorMessage="1" sqref="E87:F87 H92:J92 E92:F92 H87:J87" xr:uid="{8AF2CAA8-17EE-442F-8052-14190F88D8D3}">
      <formula1>$K$86:$K$88</formula1>
    </dataValidation>
    <dataValidation type="list" allowBlank="1" showInputMessage="1" showErrorMessage="1" sqref="E107:J107" xr:uid="{715B2075-F350-44B3-9D14-7B0B3E264C40}">
      <formula1>$K$107:$K$110</formula1>
    </dataValidation>
    <dataValidation type="list" allowBlank="1" showInputMessage="1" showErrorMessage="1" sqref="E151" xr:uid="{5E783A9F-8B08-4574-92FF-71926AD87877}">
      <formula1>$N$150:$N$151</formula1>
    </dataValidation>
    <dataValidation type="list" allowBlank="1" showInputMessage="1" showErrorMessage="1" sqref="E148:J148" xr:uid="{0D2D0C4A-4E96-44A1-9D3A-7FEE5A400807}">
      <formula1>$K$148:$K$152</formula1>
    </dataValidation>
    <dataValidation type="list" allowBlank="1" showInputMessage="1" showErrorMessage="1" sqref="E150:J150" xr:uid="{562BAA26-DDEA-44DF-B0D0-5705BFFCD892}">
      <formula1>$L$150:$L$152</formula1>
    </dataValidation>
    <dataValidation type="list" allowBlank="1" showInputMessage="1" showErrorMessage="1" sqref="E154:J154" xr:uid="{91C8F118-5A62-49A1-8CFB-6F4BE65B5CF2}">
      <formula1>$K$154:$L$154</formula1>
    </dataValidation>
  </dataValidations>
  <pageMargins left="0.70866141732283472" right="0.70866141732283472" top="0.74803149606299213" bottom="0.74803149606299213" header="0.31496062992125984" footer="0.31496062992125984"/>
  <pageSetup paperSize="9" scale="5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1C067-4615-493E-9FAD-8B3ED2B2416E}">
  <sheetPr>
    <tabColor rgb="FF92D050"/>
  </sheetPr>
  <dimension ref="A1:K38"/>
  <sheetViews>
    <sheetView zoomScale="70" zoomScaleNormal="70" workbookViewId="0">
      <selection activeCell="C9" sqref="C9"/>
    </sheetView>
  </sheetViews>
  <sheetFormatPr defaultRowHeight="12.75" x14ac:dyDescent="0.2"/>
  <cols>
    <col min="1" max="1" width="36" customWidth="1"/>
    <col min="2" max="2" width="30.5703125" customWidth="1"/>
    <col min="3" max="3" width="51" customWidth="1"/>
    <col min="4" max="4" width="12.42578125" customWidth="1"/>
    <col min="5" max="5" width="22.7109375" customWidth="1"/>
  </cols>
  <sheetData>
    <row r="1" spans="1:11" ht="15.75" x14ac:dyDescent="0.2">
      <c r="A1" s="890" t="s">
        <v>685</v>
      </c>
      <c r="B1" s="891"/>
      <c r="C1" s="891"/>
      <c r="D1" s="891"/>
      <c r="E1" s="891"/>
    </row>
    <row r="2" spans="1:11" ht="16.5" thickBot="1" x14ac:dyDescent="0.25">
      <c r="A2" s="892" t="s">
        <v>686</v>
      </c>
      <c r="B2" s="893"/>
      <c r="C2" s="893"/>
      <c r="D2" s="893"/>
      <c r="E2" s="893"/>
    </row>
    <row r="3" spans="1:11" ht="13.5" thickBot="1" x14ac:dyDescent="0.25">
      <c r="A3" s="256" t="s">
        <v>243</v>
      </c>
      <c r="B3" s="873" t="s">
        <v>244</v>
      </c>
      <c r="C3" s="874"/>
      <c r="D3" s="860" t="s">
        <v>245</v>
      </c>
      <c r="E3" s="861"/>
    </row>
    <row r="4" spans="1:11" ht="128.25" customHeight="1" x14ac:dyDescent="0.2">
      <c r="A4" s="862" t="s">
        <v>687</v>
      </c>
      <c r="B4" s="865" t="s">
        <v>688</v>
      </c>
      <c r="C4" s="257" t="s">
        <v>689</v>
      </c>
      <c r="D4" s="258">
        <v>2</v>
      </c>
      <c r="E4" s="894"/>
    </row>
    <row r="5" spans="1:11" ht="42.75" customHeight="1" x14ac:dyDescent="0.2">
      <c r="A5" s="863"/>
      <c r="B5" s="866"/>
      <c r="C5" s="259" t="s">
        <v>690</v>
      </c>
      <c r="D5" s="260">
        <v>1</v>
      </c>
      <c r="E5" s="877"/>
    </row>
    <row r="6" spans="1:11" ht="25.5" customHeight="1" thickBot="1" x14ac:dyDescent="0.25">
      <c r="A6" s="863"/>
      <c r="B6" s="867"/>
      <c r="C6" s="261" t="s">
        <v>691</v>
      </c>
      <c r="D6" s="262">
        <v>0</v>
      </c>
      <c r="E6" s="878"/>
    </row>
    <row r="7" spans="1:11" ht="37.5" customHeight="1" thickTop="1" x14ac:dyDescent="0.2">
      <c r="A7" s="863"/>
      <c r="B7" s="868" t="s">
        <v>692</v>
      </c>
      <c r="C7" s="263" t="s">
        <v>741</v>
      </c>
      <c r="D7" s="264">
        <v>2</v>
      </c>
      <c r="E7" s="876"/>
    </row>
    <row r="8" spans="1:11" ht="34.5" customHeight="1" x14ac:dyDescent="0.2">
      <c r="A8" s="863"/>
      <c r="B8" s="866"/>
      <c r="C8" s="259" t="s">
        <v>742</v>
      </c>
      <c r="D8" s="260">
        <v>1</v>
      </c>
      <c r="E8" s="877"/>
    </row>
    <row r="9" spans="1:11" ht="22.5" customHeight="1" thickBot="1" x14ac:dyDescent="0.25">
      <c r="A9" s="863"/>
      <c r="B9" s="869"/>
      <c r="C9" s="261" t="s">
        <v>743</v>
      </c>
      <c r="D9" s="262">
        <v>0</v>
      </c>
      <c r="E9" s="878"/>
      <c r="K9" s="265"/>
    </row>
    <row r="10" spans="1:11" ht="87.75" customHeight="1" thickTop="1" x14ac:dyDescent="0.2">
      <c r="A10" s="863"/>
      <c r="B10" s="870" t="s">
        <v>693</v>
      </c>
      <c r="C10" s="263" t="s">
        <v>694</v>
      </c>
      <c r="D10" s="264">
        <v>2</v>
      </c>
      <c r="E10" s="876"/>
    </row>
    <row r="11" spans="1:11" x14ac:dyDescent="0.2">
      <c r="A11" s="863"/>
      <c r="B11" s="871"/>
      <c r="C11" s="259" t="s">
        <v>695</v>
      </c>
      <c r="D11" s="260">
        <v>1</v>
      </c>
      <c r="E11" s="877"/>
    </row>
    <row r="12" spans="1:11" ht="13.5" thickBot="1" x14ac:dyDescent="0.25">
      <c r="A12" s="864"/>
      <c r="B12" s="872"/>
      <c r="C12" s="261" t="s">
        <v>696</v>
      </c>
      <c r="D12" s="262">
        <v>0</v>
      </c>
      <c r="E12" s="878"/>
    </row>
    <row r="13" spans="1:11" ht="53.25" customHeight="1" thickTop="1" x14ac:dyDescent="0.2">
      <c r="A13" s="862" t="s">
        <v>697</v>
      </c>
      <c r="B13" s="865" t="s">
        <v>698</v>
      </c>
      <c r="C13" s="263" t="s">
        <v>699</v>
      </c>
      <c r="D13" s="879">
        <v>2</v>
      </c>
      <c r="E13" s="876"/>
    </row>
    <row r="14" spans="1:11" ht="59.25" customHeight="1" x14ac:dyDescent="0.2">
      <c r="A14" s="863"/>
      <c r="B14" s="866"/>
      <c r="C14" s="259" t="s">
        <v>700</v>
      </c>
      <c r="D14" s="880"/>
      <c r="E14" s="877"/>
    </row>
    <row r="15" spans="1:11" ht="57.75" customHeight="1" x14ac:dyDescent="0.2">
      <c r="A15" s="863"/>
      <c r="B15" s="866"/>
      <c r="C15" s="259" t="s">
        <v>701</v>
      </c>
      <c r="D15" s="880">
        <v>1</v>
      </c>
      <c r="E15" s="877"/>
    </row>
    <row r="16" spans="1:11" ht="52.5" customHeight="1" x14ac:dyDescent="0.2">
      <c r="A16" s="863"/>
      <c r="B16" s="866"/>
      <c r="C16" s="259" t="s">
        <v>700</v>
      </c>
      <c r="D16" s="880"/>
      <c r="E16" s="877"/>
    </row>
    <row r="17" spans="1:5" ht="99.75" customHeight="1" thickBot="1" x14ac:dyDescent="0.25">
      <c r="A17" s="863"/>
      <c r="B17" s="867"/>
      <c r="C17" s="261" t="s">
        <v>702</v>
      </c>
      <c r="D17" s="262">
        <v>0</v>
      </c>
      <c r="E17" s="878"/>
    </row>
    <row r="18" spans="1:5" ht="45.75" customHeight="1" thickTop="1" x14ac:dyDescent="0.2">
      <c r="A18" s="863"/>
      <c r="B18" s="868" t="s">
        <v>703</v>
      </c>
      <c r="C18" s="263" t="s">
        <v>704</v>
      </c>
      <c r="D18" s="264">
        <v>2</v>
      </c>
      <c r="E18" s="876"/>
    </row>
    <row r="19" spans="1:5" ht="54.75" customHeight="1" x14ac:dyDescent="0.2">
      <c r="A19" s="863"/>
      <c r="B19" s="866"/>
      <c r="C19" s="259" t="s">
        <v>705</v>
      </c>
      <c r="D19" s="260">
        <v>1</v>
      </c>
      <c r="E19" s="877"/>
    </row>
    <row r="20" spans="1:5" ht="46.5" customHeight="1" thickBot="1" x14ac:dyDescent="0.25">
      <c r="A20" s="864"/>
      <c r="B20" s="869"/>
      <c r="C20" s="261" t="s">
        <v>706</v>
      </c>
      <c r="D20" s="262">
        <v>0</v>
      </c>
      <c r="E20" s="878"/>
    </row>
    <row r="21" spans="1:5" ht="13.5" thickTop="1" x14ac:dyDescent="0.2">
      <c r="A21" s="862" t="s">
        <v>707</v>
      </c>
      <c r="B21" s="865" t="s">
        <v>708</v>
      </c>
      <c r="C21" s="264" t="s">
        <v>246</v>
      </c>
      <c r="D21" s="264">
        <v>2</v>
      </c>
      <c r="E21" s="876"/>
    </row>
    <row r="22" spans="1:5" x14ac:dyDescent="0.2">
      <c r="A22" s="863"/>
      <c r="B22" s="866"/>
      <c r="C22" s="260" t="s">
        <v>709</v>
      </c>
      <c r="D22" s="260">
        <v>1</v>
      </c>
      <c r="E22" s="877"/>
    </row>
    <row r="23" spans="1:5" ht="13.5" thickBot="1" x14ac:dyDescent="0.25">
      <c r="A23" s="863"/>
      <c r="B23" s="869"/>
      <c r="C23" s="262" t="s">
        <v>710</v>
      </c>
      <c r="D23" s="262">
        <v>0</v>
      </c>
      <c r="E23" s="878"/>
    </row>
    <row r="24" spans="1:5" ht="27.75" customHeight="1" thickTop="1" x14ac:dyDescent="0.2">
      <c r="A24" s="863"/>
      <c r="B24" s="865" t="s">
        <v>711</v>
      </c>
      <c r="C24" s="264" t="s">
        <v>247</v>
      </c>
      <c r="D24" s="264">
        <v>2</v>
      </c>
      <c r="E24" s="876"/>
    </row>
    <row r="25" spans="1:5" x14ac:dyDescent="0.2">
      <c r="A25" s="863"/>
      <c r="B25" s="866"/>
      <c r="C25" s="260" t="s">
        <v>712</v>
      </c>
      <c r="D25" s="260">
        <v>1</v>
      </c>
      <c r="E25" s="877"/>
    </row>
    <row r="26" spans="1:5" ht="13.5" thickBot="1" x14ac:dyDescent="0.25">
      <c r="A26" s="875"/>
      <c r="B26" s="869"/>
      <c r="C26" s="262" t="s">
        <v>713</v>
      </c>
      <c r="D26" s="262">
        <v>0</v>
      </c>
      <c r="E26" s="878"/>
    </row>
    <row r="27" spans="1:5" ht="25.5" customHeight="1" thickTop="1" x14ac:dyDescent="0.2">
      <c r="A27" s="881" t="s">
        <v>714</v>
      </c>
      <c r="B27" s="865" t="s">
        <v>248</v>
      </c>
      <c r="C27" s="879"/>
      <c r="D27" s="264">
        <v>4</v>
      </c>
      <c r="E27" s="876"/>
    </row>
    <row r="28" spans="1:5" ht="25.5" customHeight="1" x14ac:dyDescent="0.2">
      <c r="A28" s="863"/>
      <c r="B28" s="866" t="s">
        <v>249</v>
      </c>
      <c r="C28" s="880"/>
      <c r="D28" s="260">
        <v>3</v>
      </c>
      <c r="E28" s="882"/>
    </row>
    <row r="29" spans="1:5" ht="28.5" customHeight="1" x14ac:dyDescent="0.2">
      <c r="A29" s="863"/>
      <c r="B29" s="866" t="s">
        <v>250</v>
      </c>
      <c r="C29" s="880"/>
      <c r="D29" s="260">
        <v>2</v>
      </c>
      <c r="E29" s="882"/>
    </row>
    <row r="30" spans="1:5" ht="29.25" customHeight="1" x14ac:dyDescent="0.2">
      <c r="A30" s="863"/>
      <c r="B30" s="866" t="s">
        <v>251</v>
      </c>
      <c r="C30" s="880"/>
      <c r="D30" s="260">
        <v>1</v>
      </c>
      <c r="E30" s="882"/>
    </row>
    <row r="31" spans="1:5" ht="25.5" customHeight="1" thickBot="1" x14ac:dyDescent="0.25">
      <c r="A31" s="864"/>
      <c r="B31" s="869" t="s">
        <v>252</v>
      </c>
      <c r="C31" s="884"/>
      <c r="D31" s="262">
        <v>0</v>
      </c>
      <c r="E31" s="883"/>
    </row>
    <row r="32" spans="1:5" ht="30" customHeight="1" thickTop="1" x14ac:dyDescent="0.2">
      <c r="A32" s="862" t="s">
        <v>715</v>
      </c>
      <c r="B32" s="865" t="s">
        <v>716</v>
      </c>
      <c r="C32" s="879"/>
      <c r="D32" s="264">
        <v>4</v>
      </c>
      <c r="E32" s="876"/>
    </row>
    <row r="33" spans="1:5" ht="33.75" customHeight="1" x14ac:dyDescent="0.2">
      <c r="A33" s="863"/>
      <c r="B33" s="866" t="s">
        <v>717</v>
      </c>
      <c r="C33" s="880"/>
      <c r="D33" s="260">
        <v>3</v>
      </c>
      <c r="E33" s="882"/>
    </row>
    <row r="34" spans="1:5" ht="27.75" customHeight="1" x14ac:dyDescent="0.2">
      <c r="A34" s="863"/>
      <c r="B34" s="866" t="s">
        <v>718</v>
      </c>
      <c r="C34" s="880"/>
      <c r="D34" s="260">
        <v>2</v>
      </c>
      <c r="E34" s="882"/>
    </row>
    <row r="35" spans="1:5" ht="35.25" customHeight="1" x14ac:dyDescent="0.2">
      <c r="A35" s="863"/>
      <c r="B35" s="866" t="s">
        <v>719</v>
      </c>
      <c r="C35" s="880"/>
      <c r="D35" s="260">
        <v>1</v>
      </c>
      <c r="E35" s="882"/>
    </row>
    <row r="36" spans="1:5" ht="28.5" customHeight="1" thickBot="1" x14ac:dyDescent="0.25">
      <c r="A36" s="864"/>
      <c r="B36" s="869" t="s">
        <v>720</v>
      </c>
      <c r="C36" s="884"/>
      <c r="D36" s="262">
        <v>0</v>
      </c>
      <c r="E36" s="895"/>
    </row>
    <row r="37" spans="1:5" ht="13.5" thickBot="1" x14ac:dyDescent="0.25">
      <c r="A37" s="885" t="s">
        <v>253</v>
      </c>
      <c r="B37" s="886"/>
      <c r="C37" s="887"/>
      <c r="D37" s="888">
        <f>E4+E7+E10+E13+E18+E21+E24+E27+E32</f>
        <v>0</v>
      </c>
      <c r="E37" s="889"/>
    </row>
    <row r="38" spans="1:5" ht="15" x14ac:dyDescent="0.2">
      <c r="A38" s="255"/>
    </row>
  </sheetData>
  <mergeCells count="39">
    <mergeCell ref="A37:C37"/>
    <mergeCell ref="D37:E37"/>
    <mergeCell ref="A1:E1"/>
    <mergeCell ref="A2:E2"/>
    <mergeCell ref="E4:E6"/>
    <mergeCell ref="E7:E9"/>
    <mergeCell ref="E10:E12"/>
    <mergeCell ref="E13:E17"/>
    <mergeCell ref="E18:E20"/>
    <mergeCell ref="A32:A36"/>
    <mergeCell ref="B32:C32"/>
    <mergeCell ref="E32:E36"/>
    <mergeCell ref="B33:C33"/>
    <mergeCell ref="B34:C34"/>
    <mergeCell ref="B35:C35"/>
    <mergeCell ref="B36:C36"/>
    <mergeCell ref="A27:A31"/>
    <mergeCell ref="B27:C27"/>
    <mergeCell ref="E27:E31"/>
    <mergeCell ref="B28:C28"/>
    <mergeCell ref="B29:C29"/>
    <mergeCell ref="B30:C30"/>
    <mergeCell ref="B31:C31"/>
    <mergeCell ref="E24:E26"/>
    <mergeCell ref="D13:D14"/>
    <mergeCell ref="D15:D16"/>
    <mergeCell ref="B21:B23"/>
    <mergeCell ref="E21:E23"/>
    <mergeCell ref="A13:A20"/>
    <mergeCell ref="B13:B17"/>
    <mergeCell ref="B18:B20"/>
    <mergeCell ref="B3:C3"/>
    <mergeCell ref="B24:B26"/>
    <mergeCell ref="A21:A26"/>
    <mergeCell ref="D3:E3"/>
    <mergeCell ref="A4:A12"/>
    <mergeCell ref="B4:B6"/>
    <mergeCell ref="B7:B9"/>
    <mergeCell ref="B10:B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Документ" ma:contentTypeID="0x0101000D2B045619F5E4489AB8914F3CC43171" ma:contentTypeVersion="1" ma:contentTypeDescription="Создание документа." ma:contentTypeScope="" ma:versionID="e49b7d1a08dd294f91a976ed09210aff">
  <xsd:schema xmlns:xsd="http://www.w3.org/2001/XMLSchema" xmlns:p="http://schemas.microsoft.com/office/2006/metadata/properties" targetNamespace="http://schemas.microsoft.com/office/2006/metadata/properties" ma:root="true" ma:fieldsID="647d56ec95c9d61d04b84e2cc0a9477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Тип содержимого" ma:readOnly="true"/>
        <xsd:element ref="dc:title" minOccurs="0" maxOccurs="1" ma:index="1" ma:displayName="Название"/>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DF2117-AA09-4D61-8865-C0B616979C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1DCAC1C9-C501-41EF-B6DC-9EEA5985818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B6D1C2A9-6131-4B3A-BEA9-814490AE941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4</vt:i4>
      </vt:variant>
    </vt:vector>
  </HeadingPairs>
  <TitlesOfParts>
    <vt:vector size="9" baseType="lpstr">
      <vt:lpstr>Заявка</vt:lpstr>
      <vt:lpstr>Фин.показатели ТЭО</vt:lpstr>
      <vt:lpstr>баланс</vt:lpstr>
      <vt:lpstr>Заключение</vt:lpstr>
      <vt:lpstr>Критерии</vt:lpstr>
      <vt:lpstr>баланс!Область_печати</vt:lpstr>
      <vt:lpstr>Заключение!Область_печати</vt:lpstr>
      <vt:lpstr>Заявка!Область_печати</vt:lpstr>
      <vt:lpstr>ОКРУГЛ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Olga</dc:creator>
  <cp:lastModifiedBy>User</cp:lastModifiedBy>
  <cp:lastPrinted>2025-07-23T10:32:20Z</cp:lastPrinted>
  <dcterms:created xsi:type="dcterms:W3CDTF">2004-05-14T09:10:56Z</dcterms:created>
  <dcterms:modified xsi:type="dcterms:W3CDTF">2025-09-11T11:55:43Z</dcterms:modified>
</cp:coreProperties>
</file>